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obriga\AppData\Local\Microsoft\Windows\INetCache\Content.Outlook\TWN48VZ3\"/>
    </mc:Choice>
  </mc:AlternateContent>
  <xr:revisionPtr revIDLastSave="0" documentId="13_ncr:1_{D93FFA5B-46B9-4B42-8EB6-12CACEBA8D3B}" xr6:coauthVersionLast="47" xr6:coauthVersionMax="47" xr10:uidLastSave="{00000000-0000-0000-0000-000000000000}"/>
  <bookViews>
    <workbookView xWindow="-108" yWindow="-108" windowWidth="23256" windowHeight="12576" xr2:uid="{00000000-000D-0000-FFFF-FFFF00000000}"/>
  </bookViews>
  <sheets>
    <sheet name="נספח א-1 מפרט טכני" sheetId="3" r:id="rId1"/>
    <sheet name="נספח ד-1 טופס הצעה כספית" sheetId="5" r:id="rId2"/>
  </sheets>
  <definedNames>
    <definedName name="_xlnm.Print_Area" localSheetId="0">'נספח א-1 מפרט טכני'!$A$1:$H$47</definedName>
    <definedName name="_xlnm.Print_Area" localSheetId="1">'נספח ד-1 טופס הצעה כספית'!$A$1:$J$42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5" l="1"/>
  <c r="N44" i="5"/>
  <c r="N46" i="5"/>
  <c r="N47" i="5"/>
  <c r="N48" i="5"/>
  <c r="L48" i="5"/>
  <c r="L46" i="5"/>
  <c r="L45" i="5"/>
  <c r="L43" i="5"/>
  <c r="L42" i="5"/>
  <c r="L40" i="5"/>
  <c r="N38" i="5" s="1"/>
  <c r="L39" i="5"/>
  <c r="N37" i="5" s="1"/>
  <c r="L38" i="5"/>
  <c r="N36" i="5" s="1"/>
  <c r="L37" i="5"/>
  <c r="N35" i="5" s="1"/>
  <c r="L36" i="5"/>
  <c r="N34" i="5" s="1"/>
  <c r="L33" i="5"/>
  <c r="N31" i="5" s="1"/>
  <c r="L47" i="5"/>
  <c r="N45" i="5" s="1"/>
  <c r="L44" i="5"/>
  <c r="N41" i="5"/>
  <c r="L41" i="5"/>
  <c r="N39" i="5" s="1"/>
  <c r="L35" i="5"/>
  <c r="L34" i="5"/>
  <c r="N32" i="5" s="1"/>
  <c r="L32" i="5"/>
  <c r="L31" i="5"/>
  <c r="N29" i="5" s="1"/>
  <c r="L30" i="5"/>
  <c r="N28" i="5" s="1"/>
  <c r="L29" i="5"/>
  <c r="N27" i="5" s="1"/>
  <c r="L28" i="5"/>
  <c r="N26" i="5" s="1"/>
  <c r="L26" i="5"/>
  <c r="N24" i="5" s="1"/>
  <c r="L25" i="5"/>
  <c r="N23" i="5" s="1"/>
  <c r="L23" i="5"/>
  <c r="L24" i="5"/>
  <c r="N22" i="5" s="1"/>
  <c r="L27" i="5"/>
  <c r="N25" i="5" s="1"/>
  <c r="L22" i="5"/>
  <c r="N20" i="5" s="1"/>
  <c r="L21" i="5"/>
  <c r="N19" i="5" s="1"/>
  <c r="L20" i="5"/>
  <c r="N18" i="5" s="1"/>
  <c r="L19" i="5"/>
  <c r="N17" i="5" s="1"/>
  <c r="L18" i="5"/>
  <c r="N16" i="5" s="1"/>
  <c r="L17" i="5"/>
  <c r="N15" i="5" s="1"/>
  <c r="L16" i="5"/>
  <c r="N14" i="5" s="1"/>
  <c r="L15" i="5"/>
  <c r="N13" i="5" s="1"/>
  <c r="L14" i="5"/>
  <c r="N12" i="5" s="1"/>
  <c r="L13" i="5"/>
  <c r="L12" i="5"/>
  <c r="L11" i="5"/>
  <c r="N11" i="5" s="1"/>
  <c r="L10" i="5"/>
  <c r="N10" i="5"/>
  <c r="L9" i="5"/>
  <c r="N9" i="5" s="1"/>
  <c r="L8" i="5"/>
  <c r="N8" i="5" s="1"/>
  <c r="L7" i="5"/>
  <c r="N7" i="5" s="1"/>
  <c r="L6" i="5"/>
  <c r="N6" i="5" s="1"/>
  <c r="N40" i="5"/>
  <c r="L3" i="5"/>
  <c r="N3" i="5" s="1"/>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3" i="5"/>
  <c r="N42" i="5"/>
  <c r="N33" i="5"/>
  <c r="N30" i="5"/>
  <c r="N21" i="5"/>
  <c r="L5" i="5"/>
  <c r="N5" i="5" s="1"/>
  <c r="L4" i="5"/>
  <c r="N4" i="5" s="1"/>
</calcChain>
</file>

<file path=xl/sharedStrings.xml><?xml version="1.0" encoding="utf-8"?>
<sst xmlns="http://schemas.openxmlformats.org/spreadsheetml/2006/main" count="519" uniqueCount="124">
  <si>
    <t>Hydrogel</t>
  </si>
  <si>
    <t>הידרוג'ל אינזימטי</t>
  </si>
  <si>
    <t>Foam</t>
  </si>
  <si>
    <t>Collagen</t>
  </si>
  <si>
    <t>Hydrocolloid</t>
  </si>
  <si>
    <t>מס"ד</t>
  </si>
  <si>
    <t>תיאור החבישה</t>
  </si>
  <si>
    <t xml:space="preserve">שם הקבוצה  </t>
  </si>
  <si>
    <t>תמיסות אנטיבקריאליות</t>
  </si>
  <si>
    <t>חבישת דבש מנוקה</t>
  </si>
  <si>
    <t>חבישת נחושת</t>
  </si>
  <si>
    <t xml:space="preserve">לא גזיר </t>
  </si>
  <si>
    <t>גרם</t>
  </si>
  <si>
    <t>גזיר</t>
  </si>
  <si>
    <t>מטר</t>
  </si>
  <si>
    <t>חבישות הידרופייבר/
אלגינט</t>
  </si>
  <si>
    <t>כל הגדלים</t>
  </si>
  <si>
    <t>חבישה רטובה</t>
  </si>
  <si>
    <t>מ"ל</t>
  </si>
  <si>
    <t>חבישת גזה משומנת</t>
  </si>
  <si>
    <t xml:space="preserve">גרם </t>
  </si>
  <si>
    <t>Foam בתוספת עמילן, גליצרין וסורפקטנט</t>
  </si>
  <si>
    <t>כסף - Silver הידרופייבר</t>
  </si>
  <si>
    <t>חבישה סופחת הפרשה מרובה</t>
  </si>
  <si>
    <t>משחות לטיפול בפצעים נקיים/ שטחיים/ גירויי עור</t>
  </si>
  <si>
    <t>גזיר / 
לא גזיר</t>
  </si>
  <si>
    <t>יחידה</t>
  </si>
  <si>
    <t xml:space="preserve">יח' חישוב להשוואה בין ספקים </t>
  </si>
  <si>
    <r>
      <t xml:space="preserve">חבישת קצף העשויה מפוליאורתן הידרופולימרי, סופגת ושומרת על הלחות  המכילה עם גליצרין, עמילן וסורפקטאן שמאפשרות גם ניקוי הפצע, חבישה הנתנת לגזירה. </t>
    </r>
    <r>
      <rPr>
        <b/>
        <sz val="12"/>
        <rFont val="David"/>
        <family val="2"/>
      </rPr>
      <t>ROLL</t>
    </r>
  </si>
  <si>
    <t>25*25 ס"מ 
(ניתן להציע גודל אחר בסטייה של עד 20%)</t>
  </si>
  <si>
    <t>20*20 ס"מ 
(ניתן להציע גודל אחר בסטייה של עד 20%)</t>
  </si>
  <si>
    <t>10*10 ס"מ
(ניתן להציע גודל אחר בסטייה של עד 20%)</t>
  </si>
  <si>
    <t>10*10 ס"מ 
(ניתן להציע גודל אחר בסטייה של עד 20%)</t>
  </si>
  <si>
    <t>10*20 ס"מ 
(ניתן להציע גודל אחר בסטייה של עד 20%)</t>
  </si>
  <si>
    <t>30*20 ס"מ  
(ניתן להציע גודל אחר בסטייה של עד 20%)</t>
  </si>
  <si>
    <r>
      <t>חבישה רטובה הבנויה ממספר שכבות בד וחלקיקים מיוחדים, אשר בשילוב עם תמיסת אלקטרוליטים יוצרים ריאקציה  של שחלוף יונים, כמו כן שומרת על לחות.</t>
    </r>
    <r>
      <rPr>
        <b/>
        <sz val="12"/>
        <rFont val="David"/>
        <family val="2"/>
      </rPr>
      <t xml:space="preserve"> עגול</t>
    </r>
  </si>
  <si>
    <r>
      <t xml:space="preserve">חבישה המכילה קולגן ותאית המעודדות שיגשוג של תאים, חבישות אלו ללא כושר ספיגה והקולגן בדרך כלל נספג בפצע. </t>
    </r>
    <r>
      <rPr>
        <b/>
        <sz val="12"/>
        <rFont val="David"/>
        <family val="2"/>
      </rPr>
      <t>ללא דבק, גזירה.</t>
    </r>
  </si>
  <si>
    <r>
      <t xml:space="preserve">חבישת קצף </t>
    </r>
    <r>
      <rPr>
        <b/>
        <sz val="12"/>
        <rFont val="David"/>
        <family val="2"/>
      </rPr>
      <t>עבה</t>
    </r>
    <r>
      <rPr>
        <sz val="12"/>
        <rFont val="David"/>
        <family val="2"/>
      </rPr>
      <t xml:space="preserve"> העשויה מפוליאורתן הידרופולימרי, סופגת ושומרת על הלחות  המכילה עם גליצרין, עמילן וסורפקטאן שמאפשרות גם ניקוי הפצע, </t>
    </r>
    <r>
      <rPr>
        <b/>
        <sz val="12"/>
        <rFont val="David"/>
        <family val="2"/>
      </rPr>
      <t>חבישה</t>
    </r>
    <r>
      <rPr>
        <sz val="12"/>
        <rFont val="David"/>
        <family val="2"/>
      </rPr>
      <t xml:space="preserve"> </t>
    </r>
    <r>
      <rPr>
        <b/>
        <sz val="12"/>
        <rFont val="David"/>
        <family val="2"/>
      </rPr>
      <t>הניתנת לגזירה</t>
    </r>
    <r>
      <rPr>
        <sz val="12"/>
        <rFont val="David"/>
        <family val="2"/>
      </rPr>
      <t>.</t>
    </r>
  </si>
  <si>
    <r>
      <t xml:space="preserve">חבישה רטובה הבנויה ממספר שכבות בד וחלקיקים מיוחדים, אשר בשילוב עם תמיסת אלקטרוליטים יוצרים ריאקציה  של שחלוף יונים, כמו כן שומרת על לחות. </t>
    </r>
    <r>
      <rPr>
        <b/>
        <sz val="12"/>
        <rFont val="David"/>
        <family val="2"/>
      </rPr>
      <t>ריבוע</t>
    </r>
  </si>
  <si>
    <t>4 ס"מ
(ניתן להציע גודל אחר בסטייה של עד 20%)</t>
  </si>
  <si>
    <t>15*15 ס"מ 
(ניתן להציע גודל אחר בסטייה של עד 20%)</t>
  </si>
  <si>
    <t>20*10 ס"מ 
(ניתן להציע גודל אחר בסטייה של עד 20%)</t>
  </si>
  <si>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קטן</t>
    </r>
  </si>
  <si>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גדול</t>
    </r>
  </si>
  <si>
    <r>
      <rPr>
        <b/>
        <sz val="12"/>
        <color theme="1"/>
        <rFont val="David"/>
        <family val="2"/>
      </rPr>
      <t>טבליות</t>
    </r>
    <r>
      <rPr>
        <sz val="12"/>
        <color theme="1"/>
        <rFont val="David"/>
        <family val="2"/>
      </rPr>
      <t xml:space="preserve"> להכנת תמיסה אנטי בקטריאלית לניקוי פצעים המכיל חומרים המאפשרים פירוק רקמת הביופילם (מכילה חיידקים ופברין) ורקמה נקרוטית  להכנת מיטת הפצע.  </t>
    </r>
  </si>
  <si>
    <t>מ"ל לתמיסה מוכנה</t>
  </si>
  <si>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</si>
  <si>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r>
      <rPr>
        <sz val="12"/>
        <rFont val="David"/>
        <family val="2"/>
      </rPr>
      <t>.</t>
    </r>
  </si>
  <si>
    <t>5*5 ס"מ 
(ניתן להציע גודל אחר בסטייה של עד 20%)</t>
  </si>
  <si>
    <r>
      <t xml:space="preserve">רשת משומנת  המכילה דבש מנוקה לפחות 40% בעלת פעילות אנטימיקרוביאלית  כתוצאה משחרור מי חמצן בריכוזים נמוכיםכ אשר הדבש בא במגע עם ההפרשה. </t>
    </r>
    <r>
      <rPr>
        <b/>
        <sz val="12"/>
        <rFont val="David"/>
        <family val="2"/>
      </rPr>
      <t>ללא דבק, גזירה.</t>
    </r>
  </si>
  <si>
    <r>
      <t xml:space="preserve">חבישה העשויה בדרך כלל מכותנה ארוגה הספוגה בפרפין רך, מיועדת בדרך כלל לחתכים, שפשופי עור ואזורים מנתותחים, החבישה מתאימה לפצעים לא מפרישים.  </t>
    </r>
    <r>
      <rPr>
        <b/>
        <sz val="12"/>
        <rFont val="David"/>
        <family val="2"/>
      </rPr>
      <t>ROLL</t>
    </r>
  </si>
  <si>
    <t>15*25 ס"מ
(ניתן להציע גודל אחר בסטייה של עד 20%)</t>
  </si>
  <si>
    <r>
      <t xml:space="preserve">משחה הדרופילית </t>
    </r>
    <r>
      <rPr>
        <b/>
        <sz val="12"/>
        <rFont val="David"/>
        <family val="2"/>
      </rPr>
      <t>בשילוב אבץ</t>
    </r>
    <r>
      <rPr>
        <sz val="12"/>
        <rFont val="David"/>
        <family val="2"/>
      </rPr>
      <t xml:space="preserve">, מסייעת בריפוי הפצע, סופגת מעט הפרשות, יוצרת סביבה לחה מאוזנת, משרה אווירה חומצית. </t>
    </r>
    <r>
      <rPr>
        <b/>
        <sz val="12"/>
        <rFont val="David"/>
        <family val="2"/>
      </rPr>
      <t>שפורפרת בלבד</t>
    </r>
  </si>
  <si>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ללא דבק, גזירה</t>
    </r>
  </si>
  <si>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חבישה דביקה (שוליים דביקים)</t>
    </r>
  </si>
  <si>
    <r>
      <rPr>
        <b/>
        <sz val="12"/>
        <rFont val="David"/>
        <family val="2"/>
      </rPr>
      <t>חבישה דו צדדית</t>
    </r>
    <r>
      <rPr>
        <sz val="12"/>
        <rFont val="David"/>
        <family val="2"/>
      </rPr>
      <t xml:space="preserve"> המורכבת משתי שכבות - האחת פולימר סנטטי  בעל יכולת ספיחה והשנייה חלקיקי נחושת להם פעילות אנטי-מיקרוביאלית אשר משתחררים בצורת שחרור מתמשך מהחבישה לתוך הפצע.</t>
    </r>
  </si>
  <si>
    <t>10*25 ס"מ
(ניתן להציע גודל אחר בסטייה של עד 20%)</t>
  </si>
  <si>
    <t>נספח א'1 - מפרט טכני</t>
  </si>
  <si>
    <t>10 יח'</t>
  </si>
  <si>
    <t>גודל נדרש</t>
  </si>
  <si>
    <t>כמות יח' באריזה (למילוי ע"י הספק)</t>
  </si>
  <si>
    <t>-</t>
  </si>
  <si>
    <t>מחיר ליחידת חישוב בש"ח ללא מע"מ
(לא למילוי הספק)</t>
  </si>
  <si>
    <t>90 גרם 
(ניתן להציע גודל אחר בסטייה של עד 20%)</t>
  </si>
  <si>
    <t>30 גרם
(ניתן להציע גודל אחר בסטייה של עד 20%)</t>
  </si>
  <si>
    <t>50 גרם
(ניתן להציע גודל אחר בסטייה של עד 20%)</t>
  </si>
  <si>
    <t>15*10 ס"מ
(כל הגדלים רלוונטיים - ניתן להציע כל גודל)</t>
  </si>
  <si>
    <t>10*10 ס"מ
(כל הגדלים רלוונטיים - ניתן להציע כל גודל)</t>
  </si>
  <si>
    <t>15*15 ס"מ
(כל הגדלים רלוונטיים - ניתן להציע כל גודל)</t>
  </si>
  <si>
    <t>40*40 ס"מ
(כל הגדלים רלוונטיים - ניתן להציע כל גודל)</t>
  </si>
  <si>
    <t>350 מ"ל
(ניתן להציע כל גודל עד 400 מ"ל)</t>
  </si>
  <si>
    <t>800 מ"ל
(ניתן להציע כל גודל בין 500-1000 מ"ל)</t>
  </si>
  <si>
    <t>30 גרם
(ניתן להציע כל גודל עד 40 גרם)</t>
  </si>
  <si>
    <t>50 גרם
(ניתן להציע כל גודל בטווח של 50-100 גרם)</t>
  </si>
  <si>
    <t>60*10 ס"מ
(כל הגדלים רלוונטיים - ניתן להציע כל גודל שמגיע ב-ROLL)</t>
  </si>
  <si>
    <t>80 גרם
(ניתן להציע כל גודל בטווח של 50-100 גרם)</t>
  </si>
  <si>
    <t>50 גרם
(ניתן להציע כל גודל בטווח של 0-100 גרם)</t>
  </si>
  <si>
    <r>
      <t xml:space="preserve">משחה הדרופילית, מסייעת בריפוי הפצע, סופגת מעט הפרשות, יוצרת סביבה לחה מאוזנת, משרה אווירה חומצית.
</t>
    </r>
    <r>
      <rPr>
        <b/>
        <sz val="12"/>
        <rFont val="David"/>
        <family val="2"/>
      </rPr>
      <t>שפורפרת בלבד</t>
    </r>
  </si>
  <si>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</si>
  <si>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</si>
  <si>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r>
      <rPr>
        <sz val="12"/>
        <rFont val="David"/>
        <family val="2"/>
      </rPr>
      <t>.</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</si>
  <si>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</si>
  <si>
    <t>גודל הפריט המוצע
(למילוי ע"י הספק)</t>
  </si>
  <si>
    <t>מחיר ליחידה בש"ח (ללא מע"מ)</t>
  </si>
  <si>
    <t>מחיר לאריזה בש"ח (ללא מע"מ) - לא למילוי (חישוב אוטומטי)</t>
  </si>
  <si>
    <t>כמות שנתית משוערת לפי יח' חישוב להשוואה</t>
  </si>
  <si>
    <t>מחיר סה"כ (מחיר ליחידת חישוב X כמות שנתית ליח' חישוב)</t>
  </si>
  <si>
    <r>
      <t xml:space="preserve">פולימר בצורת ג'ל שקוף המכיל חומר חומר כימי בעל יכולת פירוק ריקמה נקרוטית. לפצעים מפרישים. </t>
    </r>
    <r>
      <rPr>
        <b/>
        <sz val="12"/>
        <rFont val="David"/>
        <family val="2"/>
      </rPr>
      <t>שפורפרת בלבד</t>
    </r>
    <r>
      <rPr>
        <sz val="12"/>
        <rFont val="David"/>
        <family val="2"/>
      </rPr>
      <t>.</t>
    </r>
  </si>
  <si>
    <r>
      <t xml:space="preserve">פולימר בצורת ג'ל שקוף המכיל חומר חומר כימי בעל יכולת פירוק ריקמה נקרוטית. לפצעים שאינם מפרישים. </t>
    </r>
    <r>
      <rPr>
        <b/>
        <sz val="12"/>
        <rFont val="David"/>
        <family val="2"/>
      </rPr>
      <t>שפורפרת בלבד</t>
    </r>
    <r>
      <rPr>
        <sz val="12"/>
        <rFont val="David"/>
        <family val="2"/>
      </rPr>
      <t>.</t>
    </r>
  </si>
  <si>
    <r>
      <t xml:space="preserve">חבישות העשויות מפולימרים בלתי מסיסים,  בצורת ג'ל שקוף על בסיס גליצרין או מים (בין 80% - ל99% מים ) בצורות שונות וגדלים שונים בתוספת חומרים שונים ויוצרים סביבה לחה בפצע. 
</t>
    </r>
    <r>
      <rPr>
        <b/>
        <sz val="11.5"/>
        <rFont val="David"/>
        <family val="2"/>
      </rPr>
      <t>שפורפרת בלבד</t>
    </r>
    <r>
      <rPr>
        <sz val="11.5"/>
        <rFont val="David"/>
        <family val="2"/>
      </rPr>
      <t>.</t>
    </r>
  </si>
  <si>
    <r>
      <t xml:space="preserve">חבישת העשויות מפוליאוריתן הידרופולימרי  (נקראות גם חבישות קצף) - צדו האחד הידרופילי וצדו השני הידרופובי והן בעלות כושר ספיגה ושומרת על הלחות, ניתן להשתמש בפצעים המפרישים כמיות בינוניות עד רבות. </t>
    </r>
    <r>
      <rPr>
        <b/>
        <sz val="11.5"/>
        <rFont val="David"/>
        <family val="2"/>
      </rPr>
      <t xml:space="preserve">חבישה לא דביקה. </t>
    </r>
  </si>
  <si>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 xml:space="preserve">חבישה דביקה. </t>
    </r>
  </si>
  <si>
    <r>
      <t>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t>
    </r>
    <r>
      <rPr>
        <b/>
        <sz val="11.5"/>
        <rFont val="David"/>
        <family val="2"/>
      </rPr>
      <t xml:space="preserve"> ללא דבק, ניתנת לגזירה.</t>
    </r>
  </si>
  <si>
    <r>
      <t xml:space="preserve">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 </t>
    </r>
    <r>
      <rPr>
        <b/>
        <sz val="11.5"/>
        <rFont val="David"/>
        <family val="2"/>
      </rPr>
      <t>ללא דבק, ניתנת לגזירה.</t>
    </r>
  </si>
  <si>
    <r>
      <t xml:space="preserve">חבישת קולאויד </t>
    </r>
    <r>
      <rPr>
        <b/>
        <sz val="11.5"/>
        <rFont val="David"/>
        <family val="2"/>
      </rPr>
      <t>דקה</t>
    </r>
    <r>
      <rPr>
        <sz val="11.5"/>
        <rFont val="David"/>
        <family val="2"/>
      </rPr>
      <t xml:space="preserve"> ללא שוליים דביקים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t>
    </r>
    <r>
      <rPr>
        <b/>
        <sz val="11.5"/>
        <rFont val="David"/>
        <family val="2"/>
      </rPr>
      <t xml:space="preserve"> חבישה דקה .</t>
    </r>
  </si>
  <si>
    <r>
      <t xml:space="preserve">חבישת קולאויד </t>
    </r>
    <r>
      <rPr>
        <b/>
        <sz val="11.5"/>
        <rFont val="David"/>
        <family val="2"/>
      </rPr>
      <t>דקה</t>
    </r>
    <r>
      <rPr>
        <sz val="11.5"/>
        <rFont val="David"/>
        <family val="2"/>
      </rPr>
      <t xml:space="preserve"> ללא שוליים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דקה.</t>
    </r>
  </si>
  <si>
    <r>
      <t xml:space="preserve">חבישת קולאויד הידרופילי </t>
    </r>
    <r>
      <rPr>
        <b/>
        <sz val="11.5"/>
        <rFont val="David"/>
        <family val="2"/>
      </rPr>
      <t>עבה</t>
    </r>
    <r>
      <rPr>
        <sz val="11.5"/>
        <rFont val="David"/>
        <family val="2"/>
      </rPr>
      <t xml:space="preserve"> ללא שוליים דביקים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עבה.</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</si>
  <si>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לעקב - HEEL</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</si>
  <si>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לסקרום - SACRAL</t>
    </r>
  </si>
  <si>
    <r>
      <t xml:space="preserve">חבישה העשויה בדרך כלל מכותנה ארוגה הספוגה בפרפין רך, מיועדת בדרך כלל לחתכים, שפשופי עור ואזורים מנותחים, החבישה מתאימה לפצעים לא מפרישים. </t>
    </r>
    <r>
      <rPr>
        <b/>
        <sz val="12"/>
        <rFont val="David"/>
        <family val="2"/>
      </rPr>
      <t>גזיר.</t>
    </r>
  </si>
  <si>
    <t>ערכה</t>
  </si>
  <si>
    <r>
      <t xml:space="preserve">חבישות המכילות בנוסף למרכיב הבסיסי  שהוא הידרופייבר גם תרכובת "כסף" , בעלות אפקט אנטי מיקרוביאלי תרכובות אלו הבאות במגע עם הפרשות משחררות בצורה איטית ומתמשכת יוני "כסף" לתוך הפצע. </t>
    </r>
    <r>
      <rPr>
        <b/>
        <sz val="11.5"/>
        <rFont val="David"/>
        <family val="2"/>
      </rPr>
      <t>ללא דבק, גזירה.</t>
    </r>
  </si>
  <si>
    <t>נספח ד'1 טופס הצעה כספית</t>
  </si>
  <si>
    <t>לא גזירה</t>
  </si>
  <si>
    <t>חבישות מנטרלות ריח</t>
  </si>
  <si>
    <r>
      <t xml:space="preserve">חבישות המכילות חומר פעיל אשר מנטרל ריחות הנובעים מזיהומים, יתכן שילוב עם חומר סופח ו/או חומר אנטיבקטריאלי.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</si>
  <si>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t>
    </r>
    <r>
      <rPr>
        <sz val="12"/>
        <rFont val="David"/>
        <family val="2"/>
      </rPr>
      <t xml:space="preserve">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</si>
  <si>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 גזירה</t>
    </r>
  </si>
  <si>
    <r>
      <t xml:space="preserve">חבישה העשויה בדרך כלל מכותנה ארוגה הספוגה בפרפין רך, בתוספת חומר אנטיבקטריאלי. מיועדת בדרך כלל לחתכים, שפשופי עור ואזורים מנותחים, החבישה מתאימה לפצעים מזוהמים. </t>
    </r>
    <r>
      <rPr>
        <b/>
        <sz val="12"/>
        <rFont val="David"/>
        <family val="2"/>
      </rPr>
      <t>גזיר.</t>
    </r>
  </si>
  <si>
    <t>10*9 ס"מ
(ניתן להציע גודל אחר בסטייה של עד 20%)</t>
  </si>
  <si>
    <t>15*15 ס"מ
(ניתן להציע גודל אחר בסטייה של עד 20%)</t>
  </si>
  <si>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חבישה עם שוליים דביקים, לא ניתנת לגזירה.</t>
    </r>
  </si>
  <si>
    <r>
      <t xml:space="preserve">כמות שנתית משוערת </t>
    </r>
    <r>
      <rPr>
        <b/>
        <sz val="14"/>
        <color rgb="FFFF0000"/>
        <rFont val="David"/>
        <family val="2"/>
      </rPr>
      <t xml:space="preserve">ביחידות
</t>
    </r>
    <r>
      <rPr>
        <b/>
        <sz val="14"/>
        <color theme="1"/>
        <rFont val="David"/>
        <family val="2"/>
      </rPr>
      <t>(לפי גודל נדרש)</t>
    </r>
  </si>
  <si>
    <t>ערכת חבישת לחץ תלת שכבתית עם אבץ</t>
  </si>
  <si>
    <t>חבישת לחץ לטיפול בכיבים על רקע אי ספיקה ורידית ובבצקות  ברגליים. ערכה משולבת הכוללת: חבישה ספוגה באבץ, חבישת כותנה, וחבישה אלסטית.</t>
  </si>
  <si>
    <t>30 יח'</t>
  </si>
  <si>
    <t>15 יח'</t>
  </si>
  <si>
    <t>5 גלילים</t>
  </si>
  <si>
    <t>1 ערכה</t>
  </si>
  <si>
    <r>
      <t xml:space="preserve">כמות שנתית משוערת </t>
    </r>
    <r>
      <rPr>
        <b/>
        <sz val="13"/>
        <color rgb="FFFF0000"/>
        <rFont val="David"/>
        <family val="2"/>
      </rPr>
      <t xml:space="preserve">ביחידות
</t>
    </r>
    <r>
      <rPr>
        <b/>
        <sz val="13"/>
        <color theme="1"/>
        <rFont val="David"/>
        <family val="2"/>
      </rPr>
      <t>(לפי גודל נדרש)</t>
    </r>
  </si>
  <si>
    <t>טבליה להכנת 250 מ"ל תמיסה מוכנה (ניתן להציע את כל הגדלים)</t>
  </si>
  <si>
    <r>
      <t xml:space="preserve">רשת משומנת  המכילה דבש מנוקה לפחות 40% בעלת פעילות אנטימיקרוביאלית  כתוצאה משחרור מי חמצן בריכוזים נמוכים אשר הדבש בא במגע עם ההפרשה. </t>
    </r>
    <r>
      <rPr>
        <b/>
        <sz val="12"/>
        <rFont val="David"/>
        <family val="2"/>
      </rPr>
      <t>ללא דבק, גזירה.</t>
    </r>
  </si>
  <si>
    <t xml:space="preserve">יש לציין "V" בטור זה לגבי כל מוצר שלגביו הוגשה הצעה (יש לסמן על גבי הדוגמה את מספרו הסידורי של המוצר) </t>
  </si>
  <si>
    <t>מקסימום יח' באריזה לניפוק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</si>
</sst>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7" x14ac:knownFonts="1">
    <font>
      <sz val="11"/>
      <color theme="1"/>
      <name val="Arial"/>
      <family val="2"/>
      <charset val="177"/>
      <scheme val="minor"/>
    </font>
    <font>
      <b/>
      <sz val="12"/>
      <name val="David"/>
      <family val="2"/>
    </font>
    <font>
      <sz val="11"/>
      <color theme="1"/>
      <name val="Arial"/>
      <family val="2"/>
      <charset val="177"/>
      <scheme val="minor"/>
    </font>
    <font>
      <b/>
      <sz val="12"/>
      <color theme="1"/>
      <name val="David"/>
      <family val="2"/>
    </font>
    <font>
      <b/>
      <sz val="16"/>
      <color theme="1"/>
      <name val="David"/>
      <family val="2"/>
    </font>
    <font>
      <sz val="12"/>
      <color theme="1"/>
      <name val="David"/>
      <family val="2"/>
    </font>
    <font>
      <sz val="11"/>
      <color theme="1"/>
      <name val="David"/>
      <family val="2"/>
    </font>
    <font>
      <b/>
      <sz val="14"/>
      <color theme="1"/>
      <name val="David"/>
      <family val="2"/>
    </font>
    <font>
      <sz val="14"/>
      <color theme="1"/>
      <name val="David"/>
      <family val="2"/>
    </font>
    <font>
      <b/>
      <sz val="14"/>
      <name val="David"/>
      <family val="2"/>
    </font>
    <font>
      <sz val="12"/>
      <name val="David"/>
      <family val="2"/>
    </font>
    <font>
      <b/>
      <sz val="13"/>
      <color theme="1"/>
      <name val="David"/>
      <family val="2"/>
    </font>
    <font>
      <sz val="11.5"/>
      <name val="David"/>
      <family val="2"/>
    </font>
    <font>
      <b/>
      <sz val="11.5"/>
      <name val="David"/>
      <family val="2"/>
    </font>
    <font>
      <b/>
      <sz val="14"/>
      <color rgb="FFFF0000"/>
      <name val="David"/>
      <family val="2"/>
    </font>
    <font>
      <b/>
      <sz val="13"/>
      <color rgb="FFFF0000"/>
      <name val="David"/>
      <family val="2"/>
    </font>
    <font>
      <b/>
      <sz val="11"/>
      <color theme="1"/>
      <name val="David"/>
      <family val="2"/>
      <charset val="177"/>
    </font>
  </fonts>
  <fills count="6">
    <fill>
      <patternFill patternType="none"/>
    </fill>
    <fill>
      <patternFill patternType="gray125"/>
    </fill>
    <fill>
      <patternFill patternType="solid">
        <fgColor theme="7" tint="0.59996337778862885"/>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s>
  <cellStyleXfs count="2">
    <xf numFmtId="0" fontId="0" fillId="0" borderId="0"/>
    <xf numFmtId="43" fontId="2" fillId="0" borderId="0" applyFont="0" applyFill="0" applyBorder="0" applyAlignment="0" applyProtection="0"/>
  </cellStyleXfs>
  <cellXfs count="87">
    <xf numFmtId="0" fontId="0" fillId="0" borderId="0" xfId="0"/>
    <xf numFmtId="0" fontId="0" fillId="0" borderId="0" xfId="0" applyProtection="1">
      <protection locked="0"/>
    </xf>
    <xf numFmtId="0" fontId="7" fillId="2" borderId="18" xfId="0" applyFont="1" applyFill="1" applyBorder="1" applyAlignment="1" applyProtection="1">
      <alignment horizontal="center" vertical="center" wrapText="1" readingOrder="2"/>
      <protection locked="0"/>
    </xf>
    <xf numFmtId="0" fontId="7" fillId="2" borderId="4" xfId="0" applyFont="1" applyFill="1" applyBorder="1" applyAlignment="1" applyProtection="1">
      <alignment horizontal="center" vertical="center" wrapText="1" readingOrder="2"/>
      <protection locked="0"/>
    </xf>
    <xf numFmtId="0" fontId="7" fillId="2" borderId="19" xfId="0" applyFont="1" applyFill="1" applyBorder="1" applyAlignment="1" applyProtection="1">
      <alignment horizontal="center" vertical="center" wrapText="1" readingOrder="2"/>
      <protection locked="0"/>
    </xf>
    <xf numFmtId="164" fontId="16" fillId="5" borderId="6" xfId="1" applyNumberFormat="1" applyFont="1" applyFill="1" applyBorder="1" applyAlignment="1" applyProtection="1">
      <alignment horizontal="center" vertical="center" wrapText="1" readingOrder="2"/>
      <protection locked="0"/>
    </xf>
    <xf numFmtId="0" fontId="7" fillId="0" borderId="11" xfId="0" applyFont="1" applyBorder="1" applyAlignment="1" applyProtection="1">
      <alignment horizontal="center" vertical="center" wrapText="1" readingOrder="2"/>
      <protection locked="0"/>
    </xf>
    <xf numFmtId="0" fontId="7" fillId="0" borderId="12" xfId="0" applyFont="1" applyBorder="1" applyAlignment="1" applyProtection="1">
      <alignment horizontal="center" vertical="center" wrapText="1" readingOrder="2"/>
      <protection locked="0"/>
    </xf>
    <xf numFmtId="0" fontId="0" fillId="0" borderId="6" xfId="0" applyBorder="1" applyProtection="1">
      <protection locked="0"/>
    </xf>
    <xf numFmtId="0" fontId="7" fillId="0" borderId="5" xfId="0" applyFont="1" applyBorder="1" applyAlignment="1" applyProtection="1">
      <alignment horizontal="center" vertical="center" wrapText="1" readingOrder="2"/>
      <protection locked="0"/>
    </xf>
    <xf numFmtId="0" fontId="7" fillId="0" borderId="1" xfId="0" applyFont="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readingOrder="2"/>
      <protection locked="0"/>
    </xf>
    <xf numFmtId="0" fontId="7" fillId="0" borderId="2" xfId="0" applyFont="1" applyBorder="1" applyAlignment="1" applyProtection="1">
      <alignment horizontal="center" vertical="center" wrapText="1" readingOrder="2"/>
      <protection locked="0"/>
    </xf>
    <xf numFmtId="0" fontId="7" fillId="0" borderId="7" xfId="0" applyFont="1" applyBorder="1" applyAlignment="1" applyProtection="1">
      <alignment horizontal="center" vertical="center" wrapText="1" readingOrder="2"/>
      <protection locked="0"/>
    </xf>
    <xf numFmtId="0" fontId="7" fillId="0" borderId="8" xfId="0" applyFont="1" applyBorder="1" applyAlignment="1" applyProtection="1">
      <alignment horizontal="center" vertical="center" wrapText="1" readingOrder="2"/>
      <protection locked="0"/>
    </xf>
    <xf numFmtId="0" fontId="0" fillId="0" borderId="9" xfId="0" applyBorder="1" applyProtection="1">
      <protection locked="0"/>
    </xf>
    <xf numFmtId="0" fontId="8" fillId="0" borderId="0" xfId="0" applyFont="1" applyAlignment="1" applyProtection="1">
      <alignment readingOrder="2"/>
      <protection locked="0"/>
    </xf>
    <xf numFmtId="0" fontId="6" fillId="0" borderId="0" xfId="0" applyFont="1" applyAlignment="1" applyProtection="1">
      <alignment vertical="center" readingOrder="2"/>
      <protection locked="0"/>
    </xf>
    <xf numFmtId="0" fontId="6" fillId="0" borderId="0" xfId="0" applyFont="1" applyAlignment="1" applyProtection="1">
      <alignment horizontal="center" vertical="center" readingOrder="2"/>
      <protection locked="0"/>
    </xf>
    <xf numFmtId="0" fontId="0" fillId="0" borderId="0" xfId="0" applyAlignment="1" applyProtection="1">
      <alignment horizontal="center" vertical="center"/>
      <protection locked="0"/>
    </xf>
    <xf numFmtId="164" fontId="6" fillId="0" borderId="0" xfId="1" applyNumberFormat="1" applyFont="1" applyAlignment="1" applyProtection="1">
      <alignment horizontal="center" vertical="center" readingOrder="2"/>
      <protection locked="0"/>
    </xf>
    <xf numFmtId="0" fontId="7" fillId="2" borderId="4" xfId="0" applyFont="1" applyFill="1" applyBorder="1" applyAlignment="1">
      <alignment horizontal="center" vertical="center" wrapText="1" readingOrder="2"/>
    </xf>
    <xf numFmtId="0" fontId="7" fillId="2" borderId="19" xfId="0" applyFont="1" applyFill="1" applyBorder="1" applyAlignment="1">
      <alignment horizontal="center" vertical="center" wrapText="1" readingOrder="2"/>
    </xf>
    <xf numFmtId="164" fontId="7" fillId="2" borderId="19" xfId="1" applyNumberFormat="1" applyFont="1" applyFill="1" applyBorder="1" applyAlignment="1" applyProtection="1">
      <alignment horizontal="center" vertical="center" wrapText="1" readingOrder="2"/>
    </xf>
    <xf numFmtId="0" fontId="12" fillId="0" borderId="12" xfId="0" applyFont="1" applyBorder="1" applyAlignment="1">
      <alignment vertical="center" wrapText="1" readingOrder="2"/>
    </xf>
    <xf numFmtId="0" fontId="5" fillId="0" borderId="12" xfId="0" applyFont="1" applyBorder="1" applyAlignment="1">
      <alignment horizontal="center" vertical="center" wrapText="1" readingOrder="2"/>
    </xf>
    <xf numFmtId="3" fontId="5" fillId="0" borderId="22" xfId="1" applyNumberFormat="1" applyFont="1" applyFill="1" applyBorder="1" applyAlignment="1" applyProtection="1">
      <alignment horizontal="center" vertical="center" wrapText="1" readingOrder="2"/>
    </xf>
    <xf numFmtId="0" fontId="10" fillId="0" borderId="1" xfId="0" applyFont="1" applyBorder="1" applyAlignment="1">
      <alignment vertical="center" wrapText="1" readingOrder="2"/>
    </xf>
    <xf numFmtId="0" fontId="5" fillId="0" borderId="1" xfId="0" applyFont="1" applyBorder="1" applyAlignment="1">
      <alignment horizontal="center" vertical="center" wrapText="1" readingOrder="2"/>
    </xf>
    <xf numFmtId="3" fontId="5" fillId="0" borderId="23" xfId="1" applyNumberFormat="1" applyFont="1" applyFill="1" applyBorder="1" applyAlignment="1" applyProtection="1">
      <alignment horizontal="center" vertical="center" wrapText="1" readingOrder="2"/>
    </xf>
    <xf numFmtId="3" fontId="5" fillId="4" borderId="23" xfId="1" applyNumberFormat="1" applyFont="1" applyFill="1" applyBorder="1" applyAlignment="1" applyProtection="1">
      <alignment horizontal="center" vertical="center" wrapText="1" readingOrder="2"/>
    </xf>
    <xf numFmtId="0" fontId="12" fillId="0" borderId="1" xfId="0" applyFont="1" applyBorder="1" applyAlignment="1">
      <alignment vertical="center" wrapText="1" readingOrder="2"/>
    </xf>
    <xf numFmtId="0" fontId="12" fillId="4" borderId="1" xfId="0" applyFont="1" applyFill="1" applyBorder="1" applyAlignment="1">
      <alignment vertical="center" wrapText="1" readingOrder="2"/>
    </xf>
    <xf numFmtId="0" fontId="5" fillId="4" borderId="1" xfId="0" applyFont="1" applyFill="1" applyBorder="1" applyAlignment="1">
      <alignment horizontal="center" vertical="center" wrapText="1" readingOrder="2"/>
    </xf>
    <xf numFmtId="0" fontId="5" fillId="0" borderId="1" xfId="0" applyFont="1" applyBorder="1" applyAlignment="1">
      <alignment horizontal="center" vertical="center" readingOrder="2"/>
    </xf>
    <xf numFmtId="0" fontId="5" fillId="0" borderId="1" xfId="0" applyFont="1" applyBorder="1" applyAlignment="1">
      <alignment horizontal="center" vertical="center"/>
    </xf>
    <xf numFmtId="0" fontId="10" fillId="0" borderId="1" xfId="0" applyFont="1" applyBorder="1" applyAlignment="1">
      <alignment horizontal="right" vertical="center" wrapText="1" readingOrder="2"/>
    </xf>
    <xf numFmtId="0" fontId="5" fillId="0" borderId="1" xfId="0" applyFont="1" applyBorder="1" applyAlignment="1">
      <alignment horizontal="right" vertical="center" wrapText="1" readingOrder="2"/>
    </xf>
    <xf numFmtId="0" fontId="5" fillId="4" borderId="1" xfId="0" applyFont="1" applyFill="1" applyBorder="1" applyAlignment="1">
      <alignment horizontal="center" vertical="center" readingOrder="2"/>
    </xf>
    <xf numFmtId="0" fontId="10" fillId="4" borderId="1" xfId="0" applyFont="1" applyFill="1" applyBorder="1" applyAlignment="1">
      <alignment vertical="center" wrapText="1" readingOrder="2"/>
    </xf>
    <xf numFmtId="0" fontId="5" fillId="4" borderId="8" xfId="0" applyFont="1" applyFill="1" applyBorder="1" applyAlignment="1">
      <alignment vertical="center" wrapText="1" readingOrder="2"/>
    </xf>
    <xf numFmtId="0" fontId="6" fillId="4" borderId="8" xfId="0" applyFont="1" applyFill="1" applyBorder="1" applyAlignment="1">
      <alignment horizontal="center" vertical="center" wrapText="1" readingOrder="2"/>
    </xf>
    <xf numFmtId="0" fontId="6" fillId="4" borderId="8" xfId="0" applyFont="1" applyFill="1" applyBorder="1" applyAlignment="1">
      <alignment horizontal="center" vertical="center" readingOrder="2"/>
    </xf>
    <xf numFmtId="0" fontId="0" fillId="4" borderId="8" xfId="0" applyFill="1" applyBorder="1" applyAlignment="1">
      <alignment horizontal="center" vertical="center"/>
    </xf>
    <xf numFmtId="0" fontId="0" fillId="4" borderId="8" xfId="0" applyFill="1" applyBorder="1" applyAlignment="1">
      <alignment horizontal="center" vertical="center" readingOrder="2"/>
    </xf>
    <xf numFmtId="3" fontId="5" fillId="0" borderId="24" xfId="1" applyNumberFormat="1" applyFont="1" applyFill="1" applyBorder="1" applyAlignment="1" applyProtection="1">
      <alignment horizontal="center" vertical="center" wrapText="1" readingOrder="2"/>
    </xf>
    <xf numFmtId="0" fontId="7" fillId="2" borderId="15" xfId="0" applyFont="1" applyFill="1" applyBorder="1" applyAlignment="1" applyProtection="1">
      <alignment horizontal="center" vertical="center" wrapText="1" readingOrder="2"/>
      <protection locked="0"/>
    </xf>
    <xf numFmtId="0" fontId="7" fillId="2" borderId="16" xfId="0" applyFont="1" applyFill="1" applyBorder="1" applyAlignment="1" applyProtection="1">
      <alignment horizontal="center" vertical="center" wrapText="1" readingOrder="2"/>
      <protection locked="0"/>
    </xf>
    <xf numFmtId="0" fontId="11" fillId="2" borderId="16" xfId="0" applyFont="1" applyFill="1" applyBorder="1" applyAlignment="1" applyProtection="1">
      <alignment horizontal="center" vertical="center" wrapText="1" readingOrder="2"/>
      <protection locked="0"/>
    </xf>
    <xf numFmtId="164" fontId="11" fillId="2" borderId="16" xfId="1" applyNumberFormat="1" applyFont="1" applyFill="1" applyBorder="1" applyAlignment="1" applyProtection="1">
      <alignment horizontal="center" vertical="center" wrapText="1" readingOrder="2"/>
      <protection locked="0"/>
    </xf>
    <xf numFmtId="164" fontId="3" fillId="2" borderId="17" xfId="1" applyNumberFormat="1" applyFont="1" applyFill="1" applyBorder="1" applyAlignment="1" applyProtection="1">
      <alignment horizontal="center" vertical="center" wrapText="1" readingOrder="2"/>
      <protection locked="0"/>
    </xf>
    <xf numFmtId="0" fontId="7" fillId="0" borderId="13" xfId="0" applyFont="1" applyBorder="1" applyAlignment="1" applyProtection="1">
      <alignment horizontal="center" vertical="center" wrapText="1" readingOrder="2"/>
      <protection locked="0"/>
    </xf>
    <xf numFmtId="0" fontId="5" fillId="0" borderId="2" xfId="0" applyFont="1" applyBorder="1" applyAlignment="1" applyProtection="1">
      <alignment horizontal="center" vertical="center" wrapText="1" readingOrder="2"/>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center" vertical="center" readingOrder="2"/>
      <protection locked="0"/>
    </xf>
    <xf numFmtId="0" fontId="6" fillId="0" borderId="8" xfId="0" applyFont="1" applyBorder="1" applyAlignment="1" applyProtection="1">
      <alignment horizontal="center" vertical="center" readingOrder="2"/>
      <protection locked="0"/>
    </xf>
    <xf numFmtId="0" fontId="0" fillId="0" borderId="8" xfId="0" applyBorder="1" applyAlignment="1" applyProtection="1">
      <alignment horizontal="center" vertical="center"/>
      <protection locked="0"/>
    </xf>
    <xf numFmtId="0" fontId="12" fillId="0" borderId="2" xfId="0" applyFont="1" applyBorder="1" applyAlignment="1">
      <alignment vertical="center" wrapText="1" readingOrder="2"/>
    </xf>
    <xf numFmtId="0" fontId="5" fillId="0" borderId="2" xfId="0" applyFont="1" applyBorder="1" applyAlignment="1">
      <alignment horizontal="center" vertical="center" wrapText="1" readingOrder="2"/>
    </xf>
    <xf numFmtId="0" fontId="0" fillId="0" borderId="2" xfId="0" applyBorder="1" applyAlignment="1">
      <alignment horizontal="center" vertical="center"/>
    </xf>
    <xf numFmtId="3" fontId="5" fillId="0" borderId="2" xfId="1" applyNumberFormat="1" applyFont="1" applyFill="1" applyBorder="1" applyAlignment="1" applyProtection="1">
      <alignment horizontal="center" vertical="center" wrapText="1" readingOrder="2"/>
    </xf>
    <xf numFmtId="164" fontId="5" fillId="0" borderId="2" xfId="1" applyNumberFormat="1" applyFont="1" applyFill="1" applyBorder="1" applyAlignment="1" applyProtection="1">
      <alignment horizontal="center" vertical="center" wrapText="1" readingOrder="2"/>
    </xf>
    <xf numFmtId="0" fontId="0" fillId="0" borderId="14" xfId="0" applyBorder="1" applyAlignment="1">
      <alignment horizontal="center" vertical="center"/>
    </xf>
    <xf numFmtId="0" fontId="0" fillId="0" borderId="1" xfId="0" applyBorder="1" applyAlignment="1">
      <alignment horizontal="center" vertical="center"/>
    </xf>
    <xf numFmtId="3" fontId="5" fillId="0" borderId="1" xfId="1" applyNumberFormat="1" applyFont="1" applyFill="1" applyBorder="1" applyAlignment="1" applyProtection="1">
      <alignment horizontal="center" vertical="center" wrapText="1" readingOrder="2"/>
    </xf>
    <xf numFmtId="164" fontId="5" fillId="0" borderId="1" xfId="1" applyNumberFormat="1" applyFont="1" applyFill="1" applyBorder="1" applyAlignment="1" applyProtection="1">
      <alignment horizontal="center" vertical="center" wrapText="1" readingOrder="2"/>
    </xf>
    <xf numFmtId="0" fontId="0" fillId="0" borderId="6" xfId="0" applyBorder="1" applyAlignment="1">
      <alignment horizontal="center" vertical="center"/>
    </xf>
    <xf numFmtId="3" fontId="5" fillId="4" borderId="1" xfId="1" applyNumberFormat="1" applyFont="1" applyFill="1" applyBorder="1" applyAlignment="1" applyProtection="1">
      <alignment horizontal="center" vertical="center" wrapText="1" readingOrder="2"/>
    </xf>
    <xf numFmtId="0" fontId="0" fillId="0" borderId="8" xfId="0" applyBorder="1" applyAlignment="1">
      <alignment horizontal="center" vertical="center"/>
    </xf>
    <xf numFmtId="3" fontId="5" fillId="0" borderId="8" xfId="1" applyNumberFormat="1" applyFont="1" applyFill="1" applyBorder="1" applyAlignment="1" applyProtection="1">
      <alignment horizontal="center" vertical="center" wrapText="1" readingOrder="2"/>
    </xf>
    <xf numFmtId="164" fontId="5" fillId="0" borderId="8" xfId="1" applyNumberFormat="1" applyFont="1" applyFill="1" applyBorder="1" applyAlignment="1" applyProtection="1">
      <alignment horizontal="center" vertical="center" wrapText="1" readingOrder="2"/>
    </xf>
    <xf numFmtId="0" fontId="0" fillId="0" borderId="9" xfId="0" applyBorder="1" applyAlignment="1">
      <alignment horizontal="center" vertical="center"/>
    </xf>
    <xf numFmtId="0" fontId="7" fillId="0" borderId="1" xfId="0" applyFont="1" applyBorder="1" applyAlignment="1" applyProtection="1">
      <alignment horizontal="center" vertical="center" wrapText="1" readingOrder="2"/>
      <protection locked="0"/>
    </xf>
    <xf numFmtId="0" fontId="7" fillId="4" borderId="1" xfId="0" applyFont="1" applyFill="1" applyBorder="1" applyAlignment="1" applyProtection="1">
      <alignment horizontal="center" vertical="center" wrapText="1" readingOrder="2"/>
      <protection locked="0"/>
    </xf>
    <xf numFmtId="0" fontId="9" fillId="0" borderId="1" xfId="0" applyFont="1" applyBorder="1" applyAlignment="1" applyProtection="1">
      <alignment horizontal="center" vertical="center" wrapText="1" readingOrder="2"/>
      <protection locked="0"/>
    </xf>
    <xf numFmtId="0" fontId="7" fillId="0" borderId="3" xfId="0" applyFont="1" applyBorder="1" applyAlignment="1" applyProtection="1">
      <alignment horizontal="center" vertical="center" wrapText="1" readingOrder="2"/>
      <protection locked="0"/>
    </xf>
    <xf numFmtId="0" fontId="7" fillId="0" borderId="4" xfId="0" applyFont="1" applyBorder="1" applyAlignment="1" applyProtection="1">
      <alignment horizontal="center" vertical="center" wrapText="1" readingOrder="2"/>
      <protection locked="0"/>
    </xf>
    <xf numFmtId="0" fontId="7" fillId="0" borderId="2" xfId="0" applyFont="1" applyBorder="1" applyAlignment="1" applyProtection="1">
      <alignment horizontal="center" vertical="center" wrapText="1" readingOrder="2"/>
      <protection locked="0"/>
    </xf>
    <xf numFmtId="0" fontId="4" fillId="3" borderId="20" xfId="0" applyFont="1" applyFill="1" applyBorder="1" applyAlignment="1" applyProtection="1">
      <alignment horizontal="center" vertical="center" readingOrder="2"/>
      <protection locked="0"/>
    </xf>
    <xf numFmtId="0" fontId="4" fillId="3" borderId="21" xfId="0" applyFont="1" applyFill="1" applyBorder="1" applyAlignment="1" applyProtection="1">
      <alignment horizontal="center" vertical="center" readingOrder="2"/>
      <protection locked="0"/>
    </xf>
    <xf numFmtId="0" fontId="4" fillId="3" borderId="10" xfId="0" applyFont="1" applyFill="1" applyBorder="1" applyAlignment="1" applyProtection="1">
      <alignment horizontal="center" vertical="center" readingOrder="2"/>
      <protection locked="0"/>
    </xf>
    <xf numFmtId="0" fontId="4" fillId="3" borderId="15" xfId="0" applyFont="1" applyFill="1" applyBorder="1" applyAlignment="1" applyProtection="1">
      <alignment horizontal="center" vertical="center" readingOrder="2"/>
      <protection locked="0"/>
    </xf>
    <xf numFmtId="0" fontId="4" fillId="3" borderId="16" xfId="0" applyFont="1" applyFill="1" applyBorder="1" applyAlignment="1" applyProtection="1">
      <alignment horizontal="center" vertical="center" readingOrder="2"/>
      <protection locked="0"/>
    </xf>
    <xf numFmtId="0" fontId="4" fillId="3" borderId="17" xfId="0" applyFont="1" applyFill="1" applyBorder="1" applyAlignment="1" applyProtection="1">
      <alignment horizontal="center" vertical="center" readingOrder="2"/>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E914-B860-4D3A-BEEA-A899694D9479}">
  <sheetPr>
    <pageSetUpPr fitToPage="1"/>
  </sheetPr>
  <dimension ref="A1:I48"/>
  <sheetViews>
    <sheetView rightToLeft="1" tabSelected="1" zoomScaleNormal="100" workbookViewId="0">
      <selection activeCell="E4" sqref="E4"/>
    </sheetView>
  </sheetViews>
  <sheetFormatPr defaultRowHeight="18" x14ac:dyDescent="0.35"/>
  <cols>
    <col min="1" max="1" width="8.69921875" style="18"/>
    <col min="2" max="2" width="16.19921875" style="18" customWidth="1"/>
    <col min="3" max="3" width="47" style="19" customWidth="1"/>
    <col min="4" max="4" width="17.5" style="20" customWidth="1"/>
    <col min="5" max="5" width="11.5" style="20" customWidth="1"/>
    <col min="6" max="6" width="11.5" style="21" customWidth="1"/>
    <col min="7" max="7" width="11.69921875" style="21" customWidth="1"/>
    <col min="8" max="8" width="20.8984375" style="22" customWidth="1"/>
    <col min="9" max="9" width="22" style="1" customWidth="1"/>
    <col min="10" max="16384" width="8.796875" style="1"/>
  </cols>
  <sheetData>
    <row r="1" spans="1:9" ht="28.95" customHeight="1" thickBot="1" x14ac:dyDescent="0.3">
      <c r="A1" s="81" t="s">
        <v>57</v>
      </c>
      <c r="B1" s="82"/>
      <c r="C1" s="82"/>
      <c r="D1" s="82"/>
      <c r="E1" s="82"/>
      <c r="F1" s="82"/>
      <c r="G1" s="82"/>
      <c r="H1" s="82"/>
      <c r="I1" s="83"/>
    </row>
    <row r="2" spans="1:9" ht="60" customHeight="1" thickBot="1" x14ac:dyDescent="0.3">
      <c r="A2" s="2" t="s">
        <v>5</v>
      </c>
      <c r="B2" s="3" t="s">
        <v>7</v>
      </c>
      <c r="C2" s="23" t="s">
        <v>6</v>
      </c>
      <c r="D2" s="23" t="s">
        <v>59</v>
      </c>
      <c r="E2" s="23" t="s">
        <v>25</v>
      </c>
      <c r="F2" s="23" t="s">
        <v>27</v>
      </c>
      <c r="G2" s="24" t="s">
        <v>123</v>
      </c>
      <c r="H2" s="25" t="s">
        <v>112</v>
      </c>
      <c r="I2" s="5" t="s">
        <v>122</v>
      </c>
    </row>
    <row r="3" spans="1:9" ht="60" customHeight="1" x14ac:dyDescent="0.25">
      <c r="A3" s="6">
        <v>1</v>
      </c>
      <c r="B3" s="7" t="s">
        <v>0</v>
      </c>
      <c r="C3" s="26" t="s">
        <v>89</v>
      </c>
      <c r="D3" s="27" t="s">
        <v>63</v>
      </c>
      <c r="E3" s="27" t="s">
        <v>11</v>
      </c>
      <c r="F3" s="27" t="s">
        <v>12</v>
      </c>
      <c r="G3" s="27" t="s">
        <v>26</v>
      </c>
      <c r="H3" s="28">
        <v>1200</v>
      </c>
      <c r="I3" s="8"/>
    </row>
    <row r="4" spans="1:9" ht="60" customHeight="1" x14ac:dyDescent="0.25">
      <c r="A4" s="9">
        <v>2</v>
      </c>
      <c r="B4" s="75" t="s">
        <v>1</v>
      </c>
      <c r="C4" s="29" t="s">
        <v>88</v>
      </c>
      <c r="D4" s="30" t="s">
        <v>64</v>
      </c>
      <c r="E4" s="30" t="s">
        <v>11</v>
      </c>
      <c r="F4" s="30" t="s">
        <v>12</v>
      </c>
      <c r="G4" s="30" t="s">
        <v>26</v>
      </c>
      <c r="H4" s="31">
        <v>2000</v>
      </c>
      <c r="I4" s="8"/>
    </row>
    <row r="5" spans="1:9" ht="60" customHeight="1" x14ac:dyDescent="0.25">
      <c r="A5" s="9">
        <v>3</v>
      </c>
      <c r="B5" s="75"/>
      <c r="C5" s="29" t="s">
        <v>88</v>
      </c>
      <c r="D5" s="30" t="s">
        <v>65</v>
      </c>
      <c r="E5" s="30" t="s">
        <v>11</v>
      </c>
      <c r="F5" s="30" t="s">
        <v>12</v>
      </c>
      <c r="G5" s="30" t="s">
        <v>26</v>
      </c>
      <c r="H5" s="31">
        <v>1500</v>
      </c>
      <c r="I5" s="8"/>
    </row>
    <row r="6" spans="1:9" ht="60" customHeight="1" thickBot="1" x14ac:dyDescent="0.3">
      <c r="A6" s="9">
        <v>4</v>
      </c>
      <c r="B6" s="75"/>
      <c r="C6" s="29" t="s">
        <v>87</v>
      </c>
      <c r="D6" s="30" t="s">
        <v>64</v>
      </c>
      <c r="E6" s="30" t="s">
        <v>11</v>
      </c>
      <c r="F6" s="30" t="s">
        <v>12</v>
      </c>
      <c r="G6" s="30" t="s">
        <v>26</v>
      </c>
      <c r="H6" s="32">
        <v>8000</v>
      </c>
      <c r="I6" s="8"/>
    </row>
    <row r="7" spans="1:9" ht="60" customHeight="1" x14ac:dyDescent="0.25">
      <c r="A7" s="6">
        <v>5</v>
      </c>
      <c r="B7" s="75"/>
      <c r="C7" s="29" t="s">
        <v>87</v>
      </c>
      <c r="D7" s="30" t="s">
        <v>65</v>
      </c>
      <c r="E7" s="30" t="s">
        <v>11</v>
      </c>
      <c r="F7" s="30" t="s">
        <v>12</v>
      </c>
      <c r="G7" s="30" t="s">
        <v>26</v>
      </c>
      <c r="H7" s="32">
        <v>7500</v>
      </c>
      <c r="I7" s="8"/>
    </row>
    <row r="8" spans="1:9" ht="60" customHeight="1" x14ac:dyDescent="0.25">
      <c r="A8" s="9">
        <v>6</v>
      </c>
      <c r="B8" s="75" t="s">
        <v>2</v>
      </c>
      <c r="C8" s="33" t="s">
        <v>90</v>
      </c>
      <c r="D8" s="30" t="s">
        <v>66</v>
      </c>
      <c r="E8" s="30" t="s">
        <v>13</v>
      </c>
      <c r="F8" s="30" t="s">
        <v>14</v>
      </c>
      <c r="G8" s="30" t="s">
        <v>58</v>
      </c>
      <c r="H8" s="31">
        <v>2000</v>
      </c>
      <c r="I8" s="8"/>
    </row>
    <row r="9" spans="1:9" ht="75" customHeight="1" x14ac:dyDescent="0.25">
      <c r="A9" s="9">
        <v>7</v>
      </c>
      <c r="B9" s="75"/>
      <c r="C9" s="33" t="s">
        <v>91</v>
      </c>
      <c r="D9" s="30" t="s">
        <v>68</v>
      </c>
      <c r="E9" s="30" t="s">
        <v>13</v>
      </c>
      <c r="F9" s="30" t="s">
        <v>14</v>
      </c>
      <c r="G9" s="30" t="s">
        <v>58</v>
      </c>
      <c r="H9" s="31">
        <v>10000</v>
      </c>
      <c r="I9" s="8"/>
    </row>
    <row r="10" spans="1:9" ht="88.5" customHeight="1" thickBot="1" x14ac:dyDescent="0.3">
      <c r="A10" s="9">
        <v>8</v>
      </c>
      <c r="B10" s="75"/>
      <c r="C10" s="34" t="s">
        <v>111</v>
      </c>
      <c r="D10" s="30" t="s">
        <v>31</v>
      </c>
      <c r="E10" s="35" t="s">
        <v>103</v>
      </c>
      <c r="F10" s="35" t="s">
        <v>26</v>
      </c>
      <c r="G10" s="30" t="s">
        <v>58</v>
      </c>
      <c r="H10" s="32">
        <v>9500</v>
      </c>
      <c r="I10" s="8"/>
    </row>
    <row r="11" spans="1:9" ht="87.75" customHeight="1" x14ac:dyDescent="0.25">
      <c r="A11" s="6">
        <v>9</v>
      </c>
      <c r="B11" s="75"/>
      <c r="C11" s="34" t="s">
        <v>111</v>
      </c>
      <c r="D11" s="30" t="s">
        <v>110</v>
      </c>
      <c r="E11" s="35" t="s">
        <v>103</v>
      </c>
      <c r="F11" s="35" t="s">
        <v>26</v>
      </c>
      <c r="G11" s="30" t="s">
        <v>58</v>
      </c>
      <c r="H11" s="32">
        <v>5500</v>
      </c>
      <c r="I11" s="8"/>
    </row>
    <row r="12" spans="1:9" ht="75" customHeight="1" x14ac:dyDescent="0.25">
      <c r="A12" s="9">
        <v>10</v>
      </c>
      <c r="B12" s="75"/>
      <c r="C12" s="33" t="s">
        <v>97</v>
      </c>
      <c r="D12" s="30" t="s">
        <v>29</v>
      </c>
      <c r="E12" s="36" t="s">
        <v>11</v>
      </c>
      <c r="F12" s="37" t="s">
        <v>26</v>
      </c>
      <c r="G12" s="30" t="s">
        <v>58</v>
      </c>
      <c r="H12" s="32">
        <v>2000</v>
      </c>
      <c r="I12" s="8"/>
    </row>
    <row r="13" spans="1:9" ht="75" customHeight="1" x14ac:dyDescent="0.25">
      <c r="A13" s="9">
        <v>11</v>
      </c>
      <c r="B13" s="75"/>
      <c r="C13" s="33" t="s">
        <v>98</v>
      </c>
      <c r="D13" s="30" t="s">
        <v>30</v>
      </c>
      <c r="E13" s="30" t="s">
        <v>11</v>
      </c>
      <c r="F13" s="30" t="s">
        <v>26</v>
      </c>
      <c r="G13" s="30" t="s">
        <v>58</v>
      </c>
      <c r="H13" s="32">
        <v>2000</v>
      </c>
      <c r="I13" s="8"/>
    </row>
    <row r="14" spans="1:9" ht="60" customHeight="1" thickBot="1" x14ac:dyDescent="0.3">
      <c r="A14" s="9">
        <v>12</v>
      </c>
      <c r="B14" s="75" t="s">
        <v>21</v>
      </c>
      <c r="C14" s="29" t="s">
        <v>28</v>
      </c>
      <c r="D14" s="30" t="s">
        <v>74</v>
      </c>
      <c r="E14" s="30" t="s">
        <v>13</v>
      </c>
      <c r="F14" s="30" t="s">
        <v>14</v>
      </c>
      <c r="G14" s="30" t="s">
        <v>117</v>
      </c>
      <c r="H14" s="31">
        <v>2000</v>
      </c>
      <c r="I14" s="8"/>
    </row>
    <row r="15" spans="1:9" ht="60" customHeight="1" x14ac:dyDescent="0.25">
      <c r="A15" s="6">
        <v>13</v>
      </c>
      <c r="B15" s="75"/>
      <c r="C15" s="29" t="s">
        <v>37</v>
      </c>
      <c r="D15" s="30" t="s">
        <v>31</v>
      </c>
      <c r="E15" s="30" t="s">
        <v>13</v>
      </c>
      <c r="F15" s="30" t="s">
        <v>14</v>
      </c>
      <c r="G15" s="30" t="s">
        <v>116</v>
      </c>
      <c r="H15" s="31">
        <v>24000</v>
      </c>
      <c r="I15" s="8"/>
    </row>
    <row r="16" spans="1:9" ht="60" customHeight="1" x14ac:dyDescent="0.25">
      <c r="A16" s="9">
        <v>14</v>
      </c>
      <c r="B16" s="75" t="s">
        <v>15</v>
      </c>
      <c r="C16" s="33" t="s">
        <v>92</v>
      </c>
      <c r="D16" s="30" t="s">
        <v>32</v>
      </c>
      <c r="E16" s="30" t="s">
        <v>13</v>
      </c>
      <c r="F16" s="30" t="s">
        <v>14</v>
      </c>
      <c r="G16" s="30" t="s">
        <v>58</v>
      </c>
      <c r="H16" s="31">
        <v>4000</v>
      </c>
      <c r="I16" s="8"/>
    </row>
    <row r="17" spans="1:9" ht="60" customHeight="1" x14ac:dyDescent="0.25">
      <c r="A17" s="9">
        <v>15</v>
      </c>
      <c r="B17" s="75"/>
      <c r="C17" s="33" t="s">
        <v>93</v>
      </c>
      <c r="D17" s="30" t="s">
        <v>33</v>
      </c>
      <c r="E17" s="30" t="s">
        <v>13</v>
      </c>
      <c r="F17" s="30" t="s">
        <v>14</v>
      </c>
      <c r="G17" s="30" t="s">
        <v>58</v>
      </c>
      <c r="H17" s="31">
        <v>1000</v>
      </c>
      <c r="I17" s="8"/>
    </row>
    <row r="18" spans="1:9" ht="60" customHeight="1" thickBot="1" x14ac:dyDescent="0.3">
      <c r="A18" s="9">
        <v>16</v>
      </c>
      <c r="B18" s="77" t="s">
        <v>22</v>
      </c>
      <c r="C18" s="33" t="s">
        <v>101</v>
      </c>
      <c r="D18" s="30" t="s">
        <v>32</v>
      </c>
      <c r="E18" s="30" t="s">
        <v>13</v>
      </c>
      <c r="F18" s="30" t="s">
        <v>14</v>
      </c>
      <c r="G18" s="30" t="s">
        <v>58</v>
      </c>
      <c r="H18" s="31">
        <v>20000</v>
      </c>
      <c r="I18" s="8"/>
    </row>
    <row r="19" spans="1:9" ht="60" customHeight="1" x14ac:dyDescent="0.25">
      <c r="A19" s="6">
        <v>17</v>
      </c>
      <c r="B19" s="77"/>
      <c r="C19" s="33" t="s">
        <v>101</v>
      </c>
      <c r="D19" s="30" t="s">
        <v>34</v>
      </c>
      <c r="E19" s="30" t="s">
        <v>13</v>
      </c>
      <c r="F19" s="30" t="s">
        <v>14</v>
      </c>
      <c r="G19" s="30" t="s">
        <v>58</v>
      </c>
      <c r="H19" s="31">
        <v>2000</v>
      </c>
      <c r="I19" s="8"/>
    </row>
    <row r="20" spans="1:9" ht="60" customHeight="1" x14ac:dyDescent="0.25">
      <c r="A20" s="9">
        <v>18</v>
      </c>
      <c r="B20" s="10" t="s">
        <v>3</v>
      </c>
      <c r="C20" s="29" t="s">
        <v>36</v>
      </c>
      <c r="D20" s="30" t="s">
        <v>69</v>
      </c>
      <c r="E20" s="30" t="s">
        <v>13</v>
      </c>
      <c r="F20" s="30" t="s">
        <v>14</v>
      </c>
      <c r="G20" s="30" t="s">
        <v>58</v>
      </c>
      <c r="H20" s="31">
        <v>5500</v>
      </c>
      <c r="I20" s="8"/>
    </row>
    <row r="21" spans="1:9" ht="60" customHeight="1" x14ac:dyDescent="0.25">
      <c r="A21" s="9">
        <v>19</v>
      </c>
      <c r="B21" s="75" t="s">
        <v>17</v>
      </c>
      <c r="C21" s="29" t="s">
        <v>35</v>
      </c>
      <c r="D21" s="30" t="s">
        <v>39</v>
      </c>
      <c r="E21" s="30" t="s">
        <v>11</v>
      </c>
      <c r="F21" s="30" t="s">
        <v>26</v>
      </c>
      <c r="G21" s="30" t="s">
        <v>58</v>
      </c>
      <c r="H21" s="31">
        <v>300</v>
      </c>
      <c r="I21" s="8"/>
    </row>
    <row r="22" spans="1:9" ht="60" customHeight="1" thickBot="1" x14ac:dyDescent="0.3">
      <c r="A22" s="9">
        <v>20</v>
      </c>
      <c r="B22" s="75"/>
      <c r="C22" s="29" t="s">
        <v>38</v>
      </c>
      <c r="D22" s="30" t="s">
        <v>32</v>
      </c>
      <c r="E22" s="30" t="s">
        <v>11</v>
      </c>
      <c r="F22" s="30" t="s">
        <v>26</v>
      </c>
      <c r="G22" s="30" t="s">
        <v>58</v>
      </c>
      <c r="H22" s="31">
        <v>300</v>
      </c>
      <c r="I22" s="8"/>
    </row>
    <row r="23" spans="1:9" ht="90" customHeight="1" x14ac:dyDescent="0.25">
      <c r="A23" s="6">
        <v>21</v>
      </c>
      <c r="B23" s="75" t="s">
        <v>4</v>
      </c>
      <c r="C23" s="33" t="s">
        <v>94</v>
      </c>
      <c r="D23" s="30" t="s">
        <v>32</v>
      </c>
      <c r="E23" s="30" t="s">
        <v>13</v>
      </c>
      <c r="F23" s="30" t="s">
        <v>14</v>
      </c>
      <c r="G23" s="30" t="s">
        <v>58</v>
      </c>
      <c r="H23" s="31">
        <v>3000</v>
      </c>
      <c r="I23" s="8"/>
    </row>
    <row r="24" spans="1:9" ht="90" customHeight="1" x14ac:dyDescent="0.25">
      <c r="A24" s="9">
        <v>22</v>
      </c>
      <c r="B24" s="75"/>
      <c r="C24" s="33" t="s">
        <v>95</v>
      </c>
      <c r="D24" s="30" t="s">
        <v>40</v>
      </c>
      <c r="E24" s="30" t="s">
        <v>13</v>
      </c>
      <c r="F24" s="30" t="s">
        <v>14</v>
      </c>
      <c r="G24" s="30" t="s">
        <v>58</v>
      </c>
      <c r="H24" s="31">
        <v>4000</v>
      </c>
      <c r="I24" s="8"/>
    </row>
    <row r="25" spans="1:9" ht="90" customHeight="1" x14ac:dyDescent="0.25">
      <c r="A25" s="9">
        <v>23</v>
      </c>
      <c r="B25" s="75"/>
      <c r="C25" s="33" t="s">
        <v>96</v>
      </c>
      <c r="D25" s="30" t="s">
        <v>32</v>
      </c>
      <c r="E25" s="30" t="s">
        <v>13</v>
      </c>
      <c r="F25" s="30" t="s">
        <v>14</v>
      </c>
      <c r="G25" s="30" t="s">
        <v>58</v>
      </c>
      <c r="H25" s="32">
        <v>700</v>
      </c>
      <c r="I25" s="8"/>
    </row>
    <row r="26" spans="1:9" ht="60" customHeight="1" thickBot="1" x14ac:dyDescent="0.3">
      <c r="A26" s="9">
        <v>24</v>
      </c>
      <c r="B26" s="77" t="s">
        <v>104</v>
      </c>
      <c r="C26" s="29" t="s">
        <v>105</v>
      </c>
      <c r="D26" s="30" t="s">
        <v>67</v>
      </c>
      <c r="E26" s="30" t="s">
        <v>13</v>
      </c>
      <c r="F26" s="30" t="s">
        <v>14</v>
      </c>
      <c r="G26" s="30" t="s">
        <v>58</v>
      </c>
      <c r="H26" s="31">
        <v>2000</v>
      </c>
      <c r="I26" s="8"/>
    </row>
    <row r="27" spans="1:9" ht="60" customHeight="1" x14ac:dyDescent="0.25">
      <c r="A27" s="6">
        <v>25</v>
      </c>
      <c r="B27" s="77"/>
      <c r="C27" s="29" t="s">
        <v>106</v>
      </c>
      <c r="D27" s="30" t="s">
        <v>32</v>
      </c>
      <c r="E27" s="30" t="s">
        <v>11</v>
      </c>
      <c r="F27" s="37" t="s">
        <v>26</v>
      </c>
      <c r="G27" s="30" t="s">
        <v>58</v>
      </c>
      <c r="H27" s="32">
        <v>500</v>
      </c>
      <c r="I27" s="8"/>
    </row>
    <row r="28" spans="1:9" ht="60" customHeight="1" x14ac:dyDescent="0.25">
      <c r="A28" s="9">
        <v>26</v>
      </c>
      <c r="B28" s="77"/>
      <c r="C28" s="29" t="s">
        <v>107</v>
      </c>
      <c r="D28" s="30" t="s">
        <v>41</v>
      </c>
      <c r="E28" s="30" t="s">
        <v>11</v>
      </c>
      <c r="F28" s="37" t="s">
        <v>26</v>
      </c>
      <c r="G28" s="30" t="s">
        <v>58</v>
      </c>
      <c r="H28" s="31">
        <v>1000</v>
      </c>
      <c r="I28" s="8"/>
    </row>
    <row r="29" spans="1:9" ht="60" customHeight="1" x14ac:dyDescent="0.25">
      <c r="A29" s="9">
        <v>27</v>
      </c>
      <c r="B29" s="75" t="s">
        <v>8</v>
      </c>
      <c r="C29" s="38" t="s">
        <v>42</v>
      </c>
      <c r="D29" s="30" t="s">
        <v>70</v>
      </c>
      <c r="E29" s="30" t="s">
        <v>11</v>
      </c>
      <c r="F29" s="30" t="s">
        <v>18</v>
      </c>
      <c r="G29" s="30" t="s">
        <v>26</v>
      </c>
      <c r="H29" s="32">
        <v>5000</v>
      </c>
      <c r="I29" s="8"/>
    </row>
    <row r="30" spans="1:9" ht="60" customHeight="1" thickBot="1" x14ac:dyDescent="0.3">
      <c r="A30" s="9">
        <v>28</v>
      </c>
      <c r="B30" s="75"/>
      <c r="C30" s="38" t="s">
        <v>43</v>
      </c>
      <c r="D30" s="30" t="s">
        <v>71</v>
      </c>
      <c r="E30" s="30" t="s">
        <v>11</v>
      </c>
      <c r="F30" s="30" t="s">
        <v>18</v>
      </c>
      <c r="G30" s="30" t="s">
        <v>26</v>
      </c>
      <c r="H30" s="32">
        <v>700</v>
      </c>
      <c r="I30" s="8"/>
    </row>
    <row r="31" spans="1:9" ht="60" customHeight="1" x14ac:dyDescent="0.25">
      <c r="A31" s="6">
        <v>29</v>
      </c>
      <c r="B31" s="75"/>
      <c r="C31" s="39" t="s">
        <v>44</v>
      </c>
      <c r="D31" s="40" t="s">
        <v>16</v>
      </c>
      <c r="E31" s="30" t="s">
        <v>11</v>
      </c>
      <c r="F31" s="30" t="s">
        <v>45</v>
      </c>
      <c r="G31" s="30" t="s">
        <v>58</v>
      </c>
      <c r="H31" s="32">
        <v>5000</v>
      </c>
      <c r="I31" s="8"/>
    </row>
    <row r="32" spans="1:9" ht="60" customHeight="1" x14ac:dyDescent="0.25">
      <c r="A32" s="9">
        <v>30</v>
      </c>
      <c r="B32" s="75" t="s">
        <v>9</v>
      </c>
      <c r="C32" s="29" t="s">
        <v>46</v>
      </c>
      <c r="D32" s="30" t="s">
        <v>48</v>
      </c>
      <c r="E32" s="30" t="s">
        <v>13</v>
      </c>
      <c r="F32" s="30" t="s">
        <v>14</v>
      </c>
      <c r="G32" s="30" t="s">
        <v>58</v>
      </c>
      <c r="H32" s="31">
        <v>100</v>
      </c>
      <c r="I32" s="8"/>
    </row>
    <row r="33" spans="1:9" ht="60" customHeight="1" x14ac:dyDescent="0.25">
      <c r="A33" s="9">
        <v>31</v>
      </c>
      <c r="B33" s="75"/>
      <c r="C33" s="29" t="s">
        <v>47</v>
      </c>
      <c r="D33" s="30" t="s">
        <v>32</v>
      </c>
      <c r="E33" s="30" t="s">
        <v>13</v>
      </c>
      <c r="F33" s="30" t="s">
        <v>14</v>
      </c>
      <c r="G33" s="30" t="s">
        <v>58</v>
      </c>
      <c r="H33" s="31">
        <v>4000</v>
      </c>
      <c r="I33" s="8"/>
    </row>
    <row r="34" spans="1:9" ht="60" customHeight="1" thickBot="1" x14ac:dyDescent="0.3">
      <c r="A34" s="9">
        <v>32</v>
      </c>
      <c r="B34" s="75"/>
      <c r="C34" s="29" t="s">
        <v>81</v>
      </c>
      <c r="D34" s="30" t="s">
        <v>72</v>
      </c>
      <c r="E34" s="30" t="s">
        <v>11</v>
      </c>
      <c r="F34" s="30" t="s">
        <v>12</v>
      </c>
      <c r="G34" s="30" t="s">
        <v>58</v>
      </c>
      <c r="H34" s="31">
        <v>5000</v>
      </c>
      <c r="I34" s="8"/>
    </row>
    <row r="35" spans="1:9" ht="60" customHeight="1" x14ac:dyDescent="0.25">
      <c r="A35" s="6">
        <v>33</v>
      </c>
      <c r="B35" s="75"/>
      <c r="C35" s="29" t="s">
        <v>80</v>
      </c>
      <c r="D35" s="30" t="s">
        <v>73</v>
      </c>
      <c r="E35" s="30" t="s">
        <v>11</v>
      </c>
      <c r="F35" s="30" t="s">
        <v>12</v>
      </c>
      <c r="G35" s="30" t="s">
        <v>58</v>
      </c>
      <c r="H35" s="31">
        <v>1000</v>
      </c>
      <c r="I35" s="8"/>
    </row>
    <row r="36" spans="1:9" ht="60" customHeight="1" x14ac:dyDescent="0.25">
      <c r="A36" s="9">
        <v>34</v>
      </c>
      <c r="B36" s="75"/>
      <c r="C36" s="29" t="s">
        <v>121</v>
      </c>
      <c r="D36" s="30" t="s">
        <v>32</v>
      </c>
      <c r="E36" s="30" t="s">
        <v>13</v>
      </c>
      <c r="F36" s="30" t="s">
        <v>14</v>
      </c>
      <c r="G36" s="30" t="s">
        <v>58</v>
      </c>
      <c r="H36" s="32">
        <v>500</v>
      </c>
      <c r="I36" s="8"/>
    </row>
    <row r="37" spans="1:9" ht="60" customHeight="1" x14ac:dyDescent="0.25">
      <c r="A37" s="9">
        <v>35</v>
      </c>
      <c r="B37" s="78" t="s">
        <v>19</v>
      </c>
      <c r="C37" s="29" t="s">
        <v>99</v>
      </c>
      <c r="D37" s="30" t="s">
        <v>33</v>
      </c>
      <c r="E37" s="30" t="s">
        <v>13</v>
      </c>
      <c r="F37" s="30" t="s">
        <v>14</v>
      </c>
      <c r="G37" s="30" t="s">
        <v>115</v>
      </c>
      <c r="H37" s="31">
        <v>25000</v>
      </c>
      <c r="I37" s="8"/>
    </row>
    <row r="38" spans="1:9" ht="60" customHeight="1" thickBot="1" x14ac:dyDescent="0.3">
      <c r="A38" s="9">
        <v>36</v>
      </c>
      <c r="B38" s="79"/>
      <c r="C38" s="29" t="s">
        <v>50</v>
      </c>
      <c r="D38" s="30" t="s">
        <v>74</v>
      </c>
      <c r="E38" s="30" t="s">
        <v>13</v>
      </c>
      <c r="F38" s="30" t="s">
        <v>14</v>
      </c>
      <c r="G38" s="30" t="s">
        <v>117</v>
      </c>
      <c r="H38" s="32">
        <v>2000</v>
      </c>
      <c r="I38" s="8"/>
    </row>
    <row r="39" spans="1:9" ht="60" customHeight="1" x14ac:dyDescent="0.25">
      <c r="A39" s="6">
        <v>37</v>
      </c>
      <c r="B39" s="80"/>
      <c r="C39" s="29" t="s">
        <v>108</v>
      </c>
      <c r="D39" s="35" t="s">
        <v>31</v>
      </c>
      <c r="E39" s="30" t="s">
        <v>13</v>
      </c>
      <c r="F39" s="30" t="s">
        <v>14</v>
      </c>
      <c r="G39" s="30" t="s">
        <v>58</v>
      </c>
      <c r="H39" s="32">
        <v>19000</v>
      </c>
      <c r="I39" s="8"/>
    </row>
    <row r="40" spans="1:9" ht="60" customHeight="1" x14ac:dyDescent="0.25">
      <c r="A40" s="9">
        <v>38</v>
      </c>
      <c r="B40" s="76" t="s">
        <v>10</v>
      </c>
      <c r="C40" s="41" t="s">
        <v>53</v>
      </c>
      <c r="D40" s="35" t="s">
        <v>31</v>
      </c>
      <c r="E40" s="30" t="s">
        <v>13</v>
      </c>
      <c r="F40" s="30" t="s">
        <v>14</v>
      </c>
      <c r="G40" s="30" t="s">
        <v>58</v>
      </c>
      <c r="H40" s="31">
        <v>6500</v>
      </c>
      <c r="I40" s="8"/>
    </row>
    <row r="41" spans="1:9" ht="60" customHeight="1" x14ac:dyDescent="0.25">
      <c r="A41" s="9">
        <v>39</v>
      </c>
      <c r="B41" s="76"/>
      <c r="C41" s="41" t="s">
        <v>54</v>
      </c>
      <c r="D41" s="35" t="s">
        <v>31</v>
      </c>
      <c r="E41" s="30" t="s">
        <v>11</v>
      </c>
      <c r="F41" s="30" t="s">
        <v>26</v>
      </c>
      <c r="G41" s="30" t="s">
        <v>58</v>
      </c>
      <c r="H41" s="31">
        <v>2000</v>
      </c>
      <c r="I41" s="8"/>
    </row>
    <row r="42" spans="1:9" ht="60" customHeight="1" thickBot="1" x14ac:dyDescent="0.3">
      <c r="A42" s="9">
        <v>40</v>
      </c>
      <c r="B42" s="76"/>
      <c r="C42" s="41" t="s">
        <v>54</v>
      </c>
      <c r="D42" s="35" t="s">
        <v>56</v>
      </c>
      <c r="E42" s="30" t="s">
        <v>11</v>
      </c>
      <c r="F42" s="30" t="s">
        <v>26</v>
      </c>
      <c r="G42" s="30" t="s">
        <v>58</v>
      </c>
      <c r="H42" s="31">
        <v>500</v>
      </c>
      <c r="I42" s="8"/>
    </row>
    <row r="43" spans="1:9" ht="60" customHeight="1" x14ac:dyDescent="0.25">
      <c r="A43" s="6">
        <v>41</v>
      </c>
      <c r="B43" s="76"/>
      <c r="C43" s="41" t="s">
        <v>55</v>
      </c>
      <c r="D43" s="35" t="s">
        <v>31</v>
      </c>
      <c r="E43" s="30" t="s">
        <v>13</v>
      </c>
      <c r="F43" s="30" t="s">
        <v>14</v>
      </c>
      <c r="G43" s="30" t="s">
        <v>58</v>
      </c>
      <c r="H43" s="31">
        <v>500</v>
      </c>
      <c r="I43" s="8"/>
    </row>
    <row r="44" spans="1:9" ht="60" customHeight="1" x14ac:dyDescent="0.25">
      <c r="A44" s="9">
        <v>42</v>
      </c>
      <c r="B44" s="75" t="s">
        <v>23</v>
      </c>
      <c r="C44" s="29" t="s">
        <v>78</v>
      </c>
      <c r="D44" s="30" t="s">
        <v>30</v>
      </c>
      <c r="E44" s="30" t="s">
        <v>11</v>
      </c>
      <c r="F44" s="30" t="s">
        <v>26</v>
      </c>
      <c r="G44" s="30" t="s">
        <v>58</v>
      </c>
      <c r="H44" s="31">
        <v>1500</v>
      </c>
      <c r="I44" s="8"/>
    </row>
    <row r="45" spans="1:9" ht="60" customHeight="1" x14ac:dyDescent="0.25">
      <c r="A45" s="9">
        <v>43</v>
      </c>
      <c r="B45" s="75"/>
      <c r="C45" s="29" t="s">
        <v>79</v>
      </c>
      <c r="D45" s="30" t="s">
        <v>51</v>
      </c>
      <c r="E45" s="30" t="s">
        <v>11</v>
      </c>
      <c r="F45" s="30" t="s">
        <v>26</v>
      </c>
      <c r="G45" s="30" t="s">
        <v>58</v>
      </c>
      <c r="H45" s="31">
        <v>2500</v>
      </c>
      <c r="I45" s="8"/>
    </row>
    <row r="46" spans="1:9" ht="60" customHeight="1" thickBot="1" x14ac:dyDescent="0.3">
      <c r="A46" s="9">
        <v>44</v>
      </c>
      <c r="B46" s="75" t="s">
        <v>24</v>
      </c>
      <c r="C46" s="29" t="s">
        <v>77</v>
      </c>
      <c r="D46" s="30" t="s">
        <v>76</v>
      </c>
      <c r="E46" s="30" t="s">
        <v>11</v>
      </c>
      <c r="F46" s="37" t="s">
        <v>12</v>
      </c>
      <c r="G46" s="30" t="s">
        <v>26</v>
      </c>
      <c r="H46" s="31">
        <v>5000</v>
      </c>
      <c r="I46" s="8"/>
    </row>
    <row r="47" spans="1:9" ht="60" customHeight="1" x14ac:dyDescent="0.25">
      <c r="A47" s="6">
        <v>45</v>
      </c>
      <c r="B47" s="75"/>
      <c r="C47" s="29" t="s">
        <v>52</v>
      </c>
      <c r="D47" s="30" t="s">
        <v>75</v>
      </c>
      <c r="E47" s="30" t="s">
        <v>11</v>
      </c>
      <c r="F47" s="30" t="s">
        <v>20</v>
      </c>
      <c r="G47" s="30" t="s">
        <v>26</v>
      </c>
      <c r="H47" s="31">
        <v>10000</v>
      </c>
      <c r="I47" s="8"/>
    </row>
    <row r="48" spans="1:9" ht="60" customHeight="1" thickBot="1" x14ac:dyDescent="0.3">
      <c r="A48" s="15">
        <v>46</v>
      </c>
      <c r="B48" s="16" t="s">
        <v>113</v>
      </c>
      <c r="C48" s="42" t="s">
        <v>114</v>
      </c>
      <c r="D48" s="43" t="s">
        <v>109</v>
      </c>
      <c r="E48" s="44" t="s">
        <v>11</v>
      </c>
      <c r="F48" s="45" t="s">
        <v>100</v>
      </c>
      <c r="G48" s="46" t="s">
        <v>118</v>
      </c>
      <c r="H48" s="47">
        <v>550</v>
      </c>
      <c r="I48" s="17"/>
    </row>
  </sheetData>
  <sheetProtection algorithmName="SHA-512" hashValue="eN7jP+OD3jD986VJHd1/1+PFAiMvzdanBLSMNRBL4Kwg6FjCe/nb6kBqAIbA5GOAMFJiPIeOuzeIiEdg5DHtVQ==" saltValue="qHeRIWCaGECWO1Kx0oz//g==" spinCount="100000" sheet="1" objects="1" scenarios="1"/>
  <mergeCells count="15">
    <mergeCell ref="B8:B13"/>
    <mergeCell ref="B14:B15"/>
    <mergeCell ref="B16:B17"/>
    <mergeCell ref="B4:B7"/>
    <mergeCell ref="A1:I1"/>
    <mergeCell ref="B44:B45"/>
    <mergeCell ref="B46:B47"/>
    <mergeCell ref="B40:B43"/>
    <mergeCell ref="B18:B19"/>
    <mergeCell ref="B21:B22"/>
    <mergeCell ref="B23:B25"/>
    <mergeCell ref="B26:B28"/>
    <mergeCell ref="B29:B31"/>
    <mergeCell ref="B32:B36"/>
    <mergeCell ref="B37:B39"/>
  </mergeCells>
  <pageMargins left="0.70866141732283472" right="0.70866141732283472" top="0.74803149606299213" bottom="0.74803149606299213"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C0B7-69BD-406A-8038-C60DA28A8A2D}">
  <sheetPr>
    <pageSetUpPr fitToPage="1"/>
  </sheetPr>
  <dimension ref="A1:N48"/>
  <sheetViews>
    <sheetView rightToLeft="1" workbookViewId="0">
      <selection activeCell="F3" sqref="F3"/>
    </sheetView>
  </sheetViews>
  <sheetFormatPr defaultRowHeight="18" x14ac:dyDescent="0.35"/>
  <cols>
    <col min="1" max="1" width="8.69921875" style="18"/>
    <col min="2" max="2" width="16.19921875" style="18" customWidth="1"/>
    <col min="3" max="3" width="47" style="19" customWidth="1"/>
    <col min="4" max="5" width="17" style="20" customWidth="1"/>
    <col min="6" max="6" width="11.3984375" style="20" customWidth="1"/>
    <col min="7" max="7" width="14.8984375" style="1" customWidth="1"/>
    <col min="8" max="8" width="14" style="1" customWidth="1"/>
    <col min="9" max="9" width="19.09765625" style="1" customWidth="1"/>
    <col min="10" max="10" width="16.69921875" style="22" customWidth="1"/>
    <col min="11" max="11" width="11.5" style="21" customWidth="1"/>
    <col min="12" max="12" width="15.69921875" style="22" customWidth="1"/>
    <col min="13" max="13" width="20.69921875" style="1" customWidth="1"/>
    <col min="14" max="14" width="18.09765625" style="1" customWidth="1"/>
    <col min="15" max="16384" width="8.796875" style="1"/>
  </cols>
  <sheetData>
    <row r="1" spans="1:14" ht="33.6" customHeight="1" thickBot="1" x14ac:dyDescent="0.3">
      <c r="A1" s="84" t="s">
        <v>102</v>
      </c>
      <c r="B1" s="85"/>
      <c r="C1" s="85"/>
      <c r="D1" s="85"/>
      <c r="E1" s="85"/>
      <c r="F1" s="85"/>
      <c r="G1" s="85"/>
      <c r="H1" s="85"/>
      <c r="I1" s="85"/>
      <c r="J1" s="85"/>
      <c r="K1" s="85"/>
      <c r="L1" s="85"/>
      <c r="M1" s="85"/>
      <c r="N1" s="86"/>
    </row>
    <row r="2" spans="1:14" ht="67.8" thickBot="1" x14ac:dyDescent="0.3">
      <c r="A2" s="48" t="s">
        <v>5</v>
      </c>
      <c r="B2" s="49" t="s">
        <v>7</v>
      </c>
      <c r="C2" s="49" t="s">
        <v>6</v>
      </c>
      <c r="D2" s="49" t="s">
        <v>59</v>
      </c>
      <c r="E2" s="50" t="s">
        <v>82</v>
      </c>
      <c r="F2" s="4" t="s">
        <v>123</v>
      </c>
      <c r="G2" s="50" t="s">
        <v>60</v>
      </c>
      <c r="H2" s="50" t="s">
        <v>83</v>
      </c>
      <c r="I2" s="50" t="s">
        <v>84</v>
      </c>
      <c r="J2" s="51" t="s">
        <v>119</v>
      </c>
      <c r="K2" s="50" t="s">
        <v>27</v>
      </c>
      <c r="L2" s="51" t="s">
        <v>85</v>
      </c>
      <c r="M2" s="51" t="s">
        <v>62</v>
      </c>
      <c r="N2" s="52" t="s">
        <v>86</v>
      </c>
    </row>
    <row r="3" spans="1:14" ht="60" x14ac:dyDescent="0.25">
      <c r="A3" s="53">
        <v>1</v>
      </c>
      <c r="B3" s="14" t="s">
        <v>0</v>
      </c>
      <c r="C3" s="60" t="s">
        <v>89</v>
      </c>
      <c r="D3" s="61" t="s">
        <v>63</v>
      </c>
      <c r="E3" s="54"/>
      <c r="F3" s="27" t="s">
        <v>26</v>
      </c>
      <c r="G3" s="55"/>
      <c r="H3" s="55"/>
      <c r="I3" s="62">
        <f>H3*G3</f>
        <v>0</v>
      </c>
      <c r="J3" s="63">
        <v>1200</v>
      </c>
      <c r="K3" s="61" t="s">
        <v>12</v>
      </c>
      <c r="L3" s="63">
        <f>J3*90</f>
        <v>108000</v>
      </c>
      <c r="M3" s="64" t="s">
        <v>61</v>
      </c>
      <c r="N3" s="65" t="e">
        <f>M3*L3</f>
        <v>#VALUE!</v>
      </c>
    </row>
    <row r="4" spans="1:14" ht="46.8" x14ac:dyDescent="0.25">
      <c r="A4" s="9">
        <v>2</v>
      </c>
      <c r="B4" s="75" t="s">
        <v>1</v>
      </c>
      <c r="C4" s="29" t="s">
        <v>88</v>
      </c>
      <c r="D4" s="30" t="s">
        <v>64</v>
      </c>
      <c r="E4" s="11"/>
      <c r="F4" s="30" t="s">
        <v>26</v>
      </c>
      <c r="G4" s="56"/>
      <c r="H4" s="56"/>
      <c r="I4" s="66">
        <f t="shared" ref="I4:I48" si="0">H4*G4</f>
        <v>0</v>
      </c>
      <c r="J4" s="67">
        <v>2000</v>
      </c>
      <c r="K4" s="30" t="s">
        <v>12</v>
      </c>
      <c r="L4" s="67">
        <f>J4*30</f>
        <v>60000</v>
      </c>
      <c r="M4" s="68" t="s">
        <v>61</v>
      </c>
      <c r="N4" s="69" t="e">
        <f t="shared" ref="N4:N11" si="1">M4*L4</f>
        <v>#VALUE!</v>
      </c>
    </row>
    <row r="5" spans="1:14" ht="46.8" x14ac:dyDescent="0.25">
      <c r="A5" s="9">
        <v>3</v>
      </c>
      <c r="B5" s="75"/>
      <c r="C5" s="29" t="s">
        <v>88</v>
      </c>
      <c r="D5" s="30" t="s">
        <v>65</v>
      </c>
      <c r="E5" s="11"/>
      <c r="F5" s="30" t="s">
        <v>26</v>
      </c>
      <c r="G5" s="56"/>
      <c r="H5" s="56"/>
      <c r="I5" s="66">
        <f t="shared" si="0"/>
        <v>0</v>
      </c>
      <c r="J5" s="67">
        <v>1500</v>
      </c>
      <c r="K5" s="30" t="s">
        <v>12</v>
      </c>
      <c r="L5" s="67">
        <f>J5*50</f>
        <v>75000</v>
      </c>
      <c r="M5" s="68" t="s">
        <v>61</v>
      </c>
      <c r="N5" s="69" t="e">
        <f t="shared" si="1"/>
        <v>#VALUE!</v>
      </c>
    </row>
    <row r="6" spans="1:14" ht="46.8" x14ac:dyDescent="0.25">
      <c r="A6" s="9">
        <v>4</v>
      </c>
      <c r="B6" s="75"/>
      <c r="C6" s="29" t="s">
        <v>87</v>
      </c>
      <c r="D6" s="30" t="s">
        <v>64</v>
      </c>
      <c r="E6" s="11"/>
      <c r="F6" s="30" t="s">
        <v>26</v>
      </c>
      <c r="G6" s="56"/>
      <c r="H6" s="56"/>
      <c r="I6" s="66">
        <f t="shared" si="0"/>
        <v>0</v>
      </c>
      <c r="J6" s="70">
        <v>8000</v>
      </c>
      <c r="K6" s="30" t="s">
        <v>12</v>
      </c>
      <c r="L6" s="67">
        <f>J6*30</f>
        <v>240000</v>
      </c>
      <c r="M6" s="68" t="s">
        <v>61</v>
      </c>
      <c r="N6" s="69" t="e">
        <f t="shared" si="1"/>
        <v>#VALUE!</v>
      </c>
    </row>
    <row r="7" spans="1:14" ht="46.8" x14ac:dyDescent="0.25">
      <c r="A7" s="9">
        <v>5</v>
      </c>
      <c r="B7" s="75"/>
      <c r="C7" s="29" t="s">
        <v>87</v>
      </c>
      <c r="D7" s="30" t="s">
        <v>65</v>
      </c>
      <c r="E7" s="11"/>
      <c r="F7" s="30" t="s">
        <v>26</v>
      </c>
      <c r="G7" s="56"/>
      <c r="H7" s="56"/>
      <c r="I7" s="66">
        <f t="shared" si="0"/>
        <v>0</v>
      </c>
      <c r="J7" s="70">
        <v>7500</v>
      </c>
      <c r="K7" s="30" t="s">
        <v>12</v>
      </c>
      <c r="L7" s="67">
        <f>J7*50</f>
        <v>375000</v>
      </c>
      <c r="M7" s="68" t="s">
        <v>61</v>
      </c>
      <c r="N7" s="69" t="e">
        <f t="shared" si="1"/>
        <v>#VALUE!</v>
      </c>
    </row>
    <row r="8" spans="1:14" ht="62.4" x14ac:dyDescent="0.25">
      <c r="A8" s="9">
        <v>6</v>
      </c>
      <c r="B8" s="75" t="s">
        <v>2</v>
      </c>
      <c r="C8" s="33" t="s">
        <v>90</v>
      </c>
      <c r="D8" s="30" t="s">
        <v>66</v>
      </c>
      <c r="E8" s="11"/>
      <c r="F8" s="30" t="s">
        <v>58</v>
      </c>
      <c r="G8" s="56"/>
      <c r="H8" s="56"/>
      <c r="I8" s="66">
        <f t="shared" si="0"/>
        <v>0</v>
      </c>
      <c r="J8" s="67">
        <v>2000</v>
      </c>
      <c r="K8" s="30" t="s">
        <v>14</v>
      </c>
      <c r="L8" s="67">
        <f>J8*(10*15)/100</f>
        <v>3000</v>
      </c>
      <c r="M8" s="68" t="s">
        <v>61</v>
      </c>
      <c r="N8" s="69" t="e">
        <f t="shared" si="1"/>
        <v>#VALUE!</v>
      </c>
    </row>
    <row r="9" spans="1:14" ht="75" x14ac:dyDescent="0.25">
      <c r="A9" s="9">
        <v>7</v>
      </c>
      <c r="B9" s="75"/>
      <c r="C9" s="33" t="s">
        <v>91</v>
      </c>
      <c r="D9" s="30" t="s">
        <v>68</v>
      </c>
      <c r="E9" s="11"/>
      <c r="F9" s="30" t="s">
        <v>58</v>
      </c>
      <c r="G9" s="56"/>
      <c r="H9" s="56"/>
      <c r="I9" s="66">
        <f t="shared" si="0"/>
        <v>0</v>
      </c>
      <c r="J9" s="67">
        <v>10000</v>
      </c>
      <c r="K9" s="30" t="s">
        <v>14</v>
      </c>
      <c r="L9" s="67">
        <f>J9*(15*15)/100</f>
        <v>22500</v>
      </c>
      <c r="M9" s="68" t="s">
        <v>61</v>
      </c>
      <c r="N9" s="69" t="e">
        <f t="shared" si="1"/>
        <v>#VALUE!</v>
      </c>
    </row>
    <row r="10" spans="1:14" ht="90" x14ac:dyDescent="0.25">
      <c r="A10" s="9">
        <v>8</v>
      </c>
      <c r="B10" s="75"/>
      <c r="C10" s="34" t="s">
        <v>111</v>
      </c>
      <c r="D10" s="30" t="s">
        <v>31</v>
      </c>
      <c r="E10" s="11"/>
      <c r="F10" s="30" t="s">
        <v>58</v>
      </c>
      <c r="G10" s="56"/>
      <c r="H10" s="56"/>
      <c r="I10" s="66">
        <f t="shared" si="0"/>
        <v>0</v>
      </c>
      <c r="J10" s="70">
        <v>9500</v>
      </c>
      <c r="K10" s="35" t="s">
        <v>26</v>
      </c>
      <c r="L10" s="70">
        <f>J10</f>
        <v>9500</v>
      </c>
      <c r="M10" s="68" t="s">
        <v>61</v>
      </c>
      <c r="N10" s="69" t="e">
        <f t="shared" si="1"/>
        <v>#VALUE!</v>
      </c>
    </row>
    <row r="11" spans="1:14" ht="90" x14ac:dyDescent="0.25">
      <c r="A11" s="9">
        <v>9</v>
      </c>
      <c r="B11" s="75"/>
      <c r="C11" s="34" t="s">
        <v>111</v>
      </c>
      <c r="D11" s="30" t="s">
        <v>110</v>
      </c>
      <c r="E11" s="11"/>
      <c r="F11" s="30" t="s">
        <v>58</v>
      </c>
      <c r="G11" s="56"/>
      <c r="H11" s="56"/>
      <c r="I11" s="66">
        <f t="shared" si="0"/>
        <v>0</v>
      </c>
      <c r="J11" s="70">
        <v>5500</v>
      </c>
      <c r="K11" s="35" t="s">
        <v>26</v>
      </c>
      <c r="L11" s="70">
        <f>J11</f>
        <v>5500</v>
      </c>
      <c r="M11" s="68" t="s">
        <v>61</v>
      </c>
      <c r="N11" s="69" t="e">
        <f t="shared" si="1"/>
        <v>#VALUE!</v>
      </c>
    </row>
    <row r="12" spans="1:14" ht="75" x14ac:dyDescent="0.25">
      <c r="A12" s="9">
        <v>10</v>
      </c>
      <c r="B12" s="75"/>
      <c r="C12" s="33" t="s">
        <v>97</v>
      </c>
      <c r="D12" s="30" t="s">
        <v>29</v>
      </c>
      <c r="E12" s="11"/>
      <c r="F12" s="30" t="s">
        <v>58</v>
      </c>
      <c r="G12" s="56"/>
      <c r="H12" s="56"/>
      <c r="I12" s="66">
        <f t="shared" si="0"/>
        <v>0</v>
      </c>
      <c r="J12" s="70">
        <v>2000</v>
      </c>
      <c r="K12" s="37" t="s">
        <v>26</v>
      </c>
      <c r="L12" s="70">
        <f>J12</f>
        <v>2000</v>
      </c>
      <c r="M12" s="68" t="s">
        <v>61</v>
      </c>
      <c r="N12" s="69" t="e">
        <f t="shared" ref="N12:N42" si="2">M12*L14</f>
        <v>#VALUE!</v>
      </c>
    </row>
    <row r="13" spans="1:14" ht="76.5" customHeight="1" x14ac:dyDescent="0.25">
      <c r="A13" s="9">
        <v>11</v>
      </c>
      <c r="B13" s="75"/>
      <c r="C13" s="33" t="s">
        <v>98</v>
      </c>
      <c r="D13" s="30" t="s">
        <v>30</v>
      </c>
      <c r="E13" s="11"/>
      <c r="F13" s="30" t="s">
        <v>58</v>
      </c>
      <c r="G13" s="56"/>
      <c r="H13" s="56"/>
      <c r="I13" s="66">
        <f t="shared" si="0"/>
        <v>0</v>
      </c>
      <c r="J13" s="70">
        <v>2000</v>
      </c>
      <c r="K13" s="30" t="s">
        <v>26</v>
      </c>
      <c r="L13" s="70">
        <f>J13</f>
        <v>2000</v>
      </c>
      <c r="M13" s="68" t="s">
        <v>61</v>
      </c>
      <c r="N13" s="69" t="e">
        <f t="shared" si="2"/>
        <v>#VALUE!</v>
      </c>
    </row>
    <row r="14" spans="1:14" ht="78" x14ac:dyDescent="0.25">
      <c r="A14" s="9">
        <v>12</v>
      </c>
      <c r="B14" s="75" t="s">
        <v>21</v>
      </c>
      <c r="C14" s="29" t="s">
        <v>28</v>
      </c>
      <c r="D14" s="30" t="s">
        <v>74</v>
      </c>
      <c r="E14" s="11"/>
      <c r="F14" s="30" t="s">
        <v>117</v>
      </c>
      <c r="G14" s="56"/>
      <c r="H14" s="56"/>
      <c r="I14" s="66">
        <f t="shared" si="0"/>
        <v>0</v>
      </c>
      <c r="J14" s="67">
        <v>2000</v>
      </c>
      <c r="K14" s="30" t="s">
        <v>14</v>
      </c>
      <c r="L14" s="67">
        <f>J14*(10*60)/100</f>
        <v>12000</v>
      </c>
      <c r="M14" s="68" t="s">
        <v>61</v>
      </c>
      <c r="N14" s="69" t="e">
        <f t="shared" si="2"/>
        <v>#VALUE!</v>
      </c>
    </row>
    <row r="15" spans="1:14" ht="53.25" customHeight="1" x14ac:dyDescent="0.25">
      <c r="A15" s="9">
        <v>13</v>
      </c>
      <c r="B15" s="75"/>
      <c r="C15" s="29" t="s">
        <v>37</v>
      </c>
      <c r="D15" s="30" t="s">
        <v>31</v>
      </c>
      <c r="E15" s="11"/>
      <c r="F15" s="30" t="s">
        <v>116</v>
      </c>
      <c r="G15" s="56"/>
      <c r="H15" s="56"/>
      <c r="I15" s="66">
        <f t="shared" si="0"/>
        <v>0</v>
      </c>
      <c r="J15" s="67">
        <v>24000</v>
      </c>
      <c r="K15" s="30" t="s">
        <v>14</v>
      </c>
      <c r="L15" s="67">
        <f>J15*(10*10)/100</f>
        <v>24000</v>
      </c>
      <c r="M15" s="68" t="s">
        <v>61</v>
      </c>
      <c r="N15" s="69" t="e">
        <f t="shared" si="2"/>
        <v>#VALUE!</v>
      </c>
    </row>
    <row r="16" spans="1:14" ht="60" x14ac:dyDescent="0.25">
      <c r="A16" s="9">
        <v>14</v>
      </c>
      <c r="B16" s="75" t="s">
        <v>15</v>
      </c>
      <c r="C16" s="33" t="s">
        <v>92</v>
      </c>
      <c r="D16" s="30" t="s">
        <v>32</v>
      </c>
      <c r="E16" s="11"/>
      <c r="F16" s="30" t="s">
        <v>58</v>
      </c>
      <c r="G16" s="56"/>
      <c r="H16" s="56"/>
      <c r="I16" s="66">
        <f t="shared" si="0"/>
        <v>0</v>
      </c>
      <c r="J16" s="67">
        <v>4000</v>
      </c>
      <c r="K16" s="30" t="s">
        <v>14</v>
      </c>
      <c r="L16" s="67">
        <f>J16*(10*10)/100</f>
        <v>4000</v>
      </c>
      <c r="M16" s="68" t="s">
        <v>61</v>
      </c>
      <c r="N16" s="69" t="e">
        <f t="shared" si="2"/>
        <v>#VALUE!</v>
      </c>
    </row>
    <row r="17" spans="1:14" ht="60" x14ac:dyDescent="0.25">
      <c r="A17" s="9">
        <v>15</v>
      </c>
      <c r="B17" s="75"/>
      <c r="C17" s="33" t="s">
        <v>93</v>
      </c>
      <c r="D17" s="30" t="s">
        <v>33</v>
      </c>
      <c r="E17" s="11"/>
      <c r="F17" s="30" t="s">
        <v>58</v>
      </c>
      <c r="G17" s="56"/>
      <c r="H17" s="56"/>
      <c r="I17" s="66">
        <f t="shared" si="0"/>
        <v>0</v>
      </c>
      <c r="J17" s="67">
        <v>1000</v>
      </c>
      <c r="K17" s="30" t="s">
        <v>14</v>
      </c>
      <c r="L17" s="67">
        <f>J17*(20*10)/100</f>
        <v>2000</v>
      </c>
      <c r="M17" s="68" t="s">
        <v>61</v>
      </c>
      <c r="N17" s="69" t="e">
        <f t="shared" si="2"/>
        <v>#VALUE!</v>
      </c>
    </row>
    <row r="18" spans="1:14" ht="60" x14ac:dyDescent="0.25">
      <c r="A18" s="9">
        <v>16</v>
      </c>
      <c r="B18" s="77" t="s">
        <v>22</v>
      </c>
      <c r="C18" s="33" t="s">
        <v>101</v>
      </c>
      <c r="D18" s="30" t="s">
        <v>32</v>
      </c>
      <c r="E18" s="11"/>
      <c r="F18" s="30" t="s">
        <v>58</v>
      </c>
      <c r="G18" s="56"/>
      <c r="H18" s="56"/>
      <c r="I18" s="66">
        <f t="shared" si="0"/>
        <v>0</v>
      </c>
      <c r="J18" s="67">
        <v>20000</v>
      </c>
      <c r="K18" s="30" t="s">
        <v>14</v>
      </c>
      <c r="L18" s="67">
        <f>J18*(10*10)/100</f>
        <v>20000</v>
      </c>
      <c r="M18" s="68" t="s">
        <v>61</v>
      </c>
      <c r="N18" s="69" t="e">
        <f t="shared" si="2"/>
        <v>#VALUE!</v>
      </c>
    </row>
    <row r="19" spans="1:14" ht="60" x14ac:dyDescent="0.25">
      <c r="A19" s="9">
        <v>17</v>
      </c>
      <c r="B19" s="77"/>
      <c r="C19" s="33" t="s">
        <v>101</v>
      </c>
      <c r="D19" s="30" t="s">
        <v>34</v>
      </c>
      <c r="E19" s="11"/>
      <c r="F19" s="30" t="s">
        <v>58</v>
      </c>
      <c r="G19" s="56"/>
      <c r="H19" s="56"/>
      <c r="I19" s="66">
        <f t="shared" si="0"/>
        <v>0</v>
      </c>
      <c r="J19" s="67">
        <v>2000</v>
      </c>
      <c r="K19" s="30" t="s">
        <v>14</v>
      </c>
      <c r="L19" s="67">
        <f>J19*(20*30)/100</f>
        <v>12000</v>
      </c>
      <c r="M19" s="68" t="s">
        <v>61</v>
      </c>
      <c r="N19" s="69" t="e">
        <f t="shared" si="2"/>
        <v>#VALUE!</v>
      </c>
    </row>
    <row r="20" spans="1:14" ht="62.4" x14ac:dyDescent="0.25">
      <c r="A20" s="9">
        <v>18</v>
      </c>
      <c r="B20" s="10" t="s">
        <v>3</v>
      </c>
      <c r="C20" s="29" t="s">
        <v>36</v>
      </c>
      <c r="D20" s="30" t="s">
        <v>69</v>
      </c>
      <c r="E20" s="11"/>
      <c r="F20" s="30" t="s">
        <v>58</v>
      </c>
      <c r="G20" s="56"/>
      <c r="H20" s="56"/>
      <c r="I20" s="66">
        <f t="shared" si="0"/>
        <v>0</v>
      </c>
      <c r="J20" s="67">
        <v>5500</v>
      </c>
      <c r="K20" s="30" t="s">
        <v>14</v>
      </c>
      <c r="L20" s="67">
        <f>J20*(40*40)/100</f>
        <v>88000</v>
      </c>
      <c r="M20" s="68" t="s">
        <v>61</v>
      </c>
      <c r="N20" s="69" t="e">
        <f t="shared" si="2"/>
        <v>#VALUE!</v>
      </c>
    </row>
    <row r="21" spans="1:14" ht="46.8" x14ac:dyDescent="0.25">
      <c r="A21" s="9">
        <v>19</v>
      </c>
      <c r="B21" s="75" t="s">
        <v>17</v>
      </c>
      <c r="C21" s="29" t="s">
        <v>35</v>
      </c>
      <c r="D21" s="30" t="s">
        <v>39</v>
      </c>
      <c r="E21" s="11"/>
      <c r="F21" s="30" t="s">
        <v>58</v>
      </c>
      <c r="G21" s="56"/>
      <c r="H21" s="56"/>
      <c r="I21" s="66">
        <f t="shared" si="0"/>
        <v>0</v>
      </c>
      <c r="J21" s="67">
        <v>300</v>
      </c>
      <c r="K21" s="30" t="s">
        <v>26</v>
      </c>
      <c r="L21" s="67">
        <f>J21</f>
        <v>300</v>
      </c>
      <c r="M21" s="68" t="s">
        <v>61</v>
      </c>
      <c r="N21" s="69" t="e">
        <f t="shared" si="2"/>
        <v>#VALUE!</v>
      </c>
    </row>
    <row r="22" spans="1:14" ht="46.8" x14ac:dyDescent="0.25">
      <c r="A22" s="9">
        <v>20</v>
      </c>
      <c r="B22" s="75"/>
      <c r="C22" s="29" t="s">
        <v>38</v>
      </c>
      <c r="D22" s="30" t="s">
        <v>32</v>
      </c>
      <c r="E22" s="11"/>
      <c r="F22" s="30" t="s">
        <v>58</v>
      </c>
      <c r="G22" s="56"/>
      <c r="H22" s="56"/>
      <c r="I22" s="66">
        <f t="shared" si="0"/>
        <v>0</v>
      </c>
      <c r="J22" s="67">
        <v>300</v>
      </c>
      <c r="K22" s="30" t="s">
        <v>26</v>
      </c>
      <c r="L22" s="67">
        <f>J22</f>
        <v>300</v>
      </c>
      <c r="M22" s="68" t="s">
        <v>61</v>
      </c>
      <c r="N22" s="69" t="e">
        <f t="shared" si="2"/>
        <v>#VALUE!</v>
      </c>
    </row>
    <row r="23" spans="1:14" ht="90" x14ac:dyDescent="0.25">
      <c r="A23" s="9">
        <v>21</v>
      </c>
      <c r="B23" s="75" t="s">
        <v>4</v>
      </c>
      <c r="C23" s="33" t="s">
        <v>94</v>
      </c>
      <c r="D23" s="30" t="s">
        <v>32</v>
      </c>
      <c r="E23" s="11"/>
      <c r="F23" s="30" t="s">
        <v>58</v>
      </c>
      <c r="G23" s="56"/>
      <c r="H23" s="56"/>
      <c r="I23" s="66">
        <f t="shared" si="0"/>
        <v>0</v>
      </c>
      <c r="J23" s="67">
        <v>3000</v>
      </c>
      <c r="K23" s="30" t="s">
        <v>14</v>
      </c>
      <c r="L23" s="67">
        <f>J23*(10*10)/100</f>
        <v>3000</v>
      </c>
      <c r="M23" s="68" t="s">
        <v>61</v>
      </c>
      <c r="N23" s="69" t="e">
        <f t="shared" si="2"/>
        <v>#VALUE!</v>
      </c>
    </row>
    <row r="24" spans="1:14" ht="90" x14ac:dyDescent="0.25">
      <c r="A24" s="9">
        <v>22</v>
      </c>
      <c r="B24" s="75"/>
      <c r="C24" s="33" t="s">
        <v>95</v>
      </c>
      <c r="D24" s="30" t="s">
        <v>40</v>
      </c>
      <c r="E24" s="11"/>
      <c r="F24" s="30" t="s">
        <v>58</v>
      </c>
      <c r="G24" s="56"/>
      <c r="H24" s="56"/>
      <c r="I24" s="66">
        <f t="shared" si="0"/>
        <v>0</v>
      </c>
      <c r="J24" s="67">
        <v>4000</v>
      </c>
      <c r="K24" s="30" t="s">
        <v>14</v>
      </c>
      <c r="L24" s="67">
        <f>J24*(15*15)/100</f>
        <v>9000</v>
      </c>
      <c r="M24" s="68" t="s">
        <v>61</v>
      </c>
      <c r="N24" s="69" t="e">
        <f t="shared" si="2"/>
        <v>#VALUE!</v>
      </c>
    </row>
    <row r="25" spans="1:14" ht="90" x14ac:dyDescent="0.25">
      <c r="A25" s="9">
        <v>23</v>
      </c>
      <c r="B25" s="75"/>
      <c r="C25" s="33" t="s">
        <v>96</v>
      </c>
      <c r="D25" s="30" t="s">
        <v>32</v>
      </c>
      <c r="E25" s="11"/>
      <c r="F25" s="30" t="s">
        <v>58</v>
      </c>
      <c r="G25" s="56"/>
      <c r="H25" s="56"/>
      <c r="I25" s="66">
        <f t="shared" si="0"/>
        <v>0</v>
      </c>
      <c r="J25" s="70">
        <v>700</v>
      </c>
      <c r="K25" s="30" t="s">
        <v>14</v>
      </c>
      <c r="L25" s="70">
        <f>J25*(10*10)/100</f>
        <v>700</v>
      </c>
      <c r="M25" s="68" t="s">
        <v>61</v>
      </c>
      <c r="N25" s="69" t="e">
        <f t="shared" si="2"/>
        <v>#VALUE!</v>
      </c>
    </row>
    <row r="26" spans="1:14" ht="62.4" x14ac:dyDescent="0.25">
      <c r="A26" s="9">
        <v>24</v>
      </c>
      <c r="B26" s="77" t="s">
        <v>104</v>
      </c>
      <c r="C26" s="29" t="s">
        <v>105</v>
      </c>
      <c r="D26" s="30" t="s">
        <v>67</v>
      </c>
      <c r="E26" s="11"/>
      <c r="F26" s="30" t="s">
        <v>58</v>
      </c>
      <c r="G26" s="56"/>
      <c r="H26" s="56"/>
      <c r="I26" s="66">
        <f t="shared" si="0"/>
        <v>0</v>
      </c>
      <c r="J26" s="67">
        <v>2000</v>
      </c>
      <c r="K26" s="30" t="s">
        <v>14</v>
      </c>
      <c r="L26" s="70">
        <f>J26*(10*10)/100</f>
        <v>2000</v>
      </c>
      <c r="M26" s="68" t="s">
        <v>61</v>
      </c>
      <c r="N26" s="69" t="e">
        <f t="shared" si="2"/>
        <v>#VALUE!</v>
      </c>
    </row>
    <row r="27" spans="1:14" ht="46.8" x14ac:dyDescent="0.25">
      <c r="A27" s="9">
        <v>25</v>
      </c>
      <c r="B27" s="77"/>
      <c r="C27" s="29" t="s">
        <v>106</v>
      </c>
      <c r="D27" s="30" t="s">
        <v>32</v>
      </c>
      <c r="E27" s="13"/>
      <c r="F27" s="30" t="s">
        <v>58</v>
      </c>
      <c r="G27" s="56"/>
      <c r="H27" s="56"/>
      <c r="I27" s="66">
        <f t="shared" si="0"/>
        <v>0</v>
      </c>
      <c r="J27" s="70">
        <v>500</v>
      </c>
      <c r="K27" s="37" t="s">
        <v>26</v>
      </c>
      <c r="L27" s="70">
        <f>J27</f>
        <v>500</v>
      </c>
      <c r="M27" s="68" t="s">
        <v>61</v>
      </c>
      <c r="N27" s="69" t="e">
        <f t="shared" si="2"/>
        <v>#VALUE!</v>
      </c>
    </row>
    <row r="28" spans="1:14" ht="46.8" x14ac:dyDescent="0.25">
      <c r="A28" s="9">
        <v>26</v>
      </c>
      <c r="B28" s="77"/>
      <c r="C28" s="29" t="s">
        <v>107</v>
      </c>
      <c r="D28" s="30" t="s">
        <v>41</v>
      </c>
      <c r="E28" s="11"/>
      <c r="F28" s="30" t="s">
        <v>58</v>
      </c>
      <c r="G28" s="56"/>
      <c r="H28" s="56"/>
      <c r="I28" s="66">
        <f t="shared" si="0"/>
        <v>0</v>
      </c>
      <c r="J28" s="67">
        <v>1000</v>
      </c>
      <c r="K28" s="37" t="s">
        <v>26</v>
      </c>
      <c r="L28" s="67">
        <f>J28</f>
        <v>1000</v>
      </c>
      <c r="M28" s="68" t="s">
        <v>61</v>
      </c>
      <c r="N28" s="69" t="e">
        <f t="shared" si="2"/>
        <v>#VALUE!</v>
      </c>
    </row>
    <row r="29" spans="1:14" ht="46.8" x14ac:dyDescent="0.25">
      <c r="A29" s="9">
        <v>27</v>
      </c>
      <c r="B29" s="75" t="s">
        <v>8</v>
      </c>
      <c r="C29" s="38" t="s">
        <v>42</v>
      </c>
      <c r="D29" s="30" t="s">
        <v>70</v>
      </c>
      <c r="E29" s="11"/>
      <c r="F29" s="30" t="s">
        <v>26</v>
      </c>
      <c r="G29" s="56"/>
      <c r="H29" s="56"/>
      <c r="I29" s="66">
        <f t="shared" si="0"/>
        <v>0</v>
      </c>
      <c r="J29" s="70">
        <v>5000</v>
      </c>
      <c r="K29" s="30" t="s">
        <v>18</v>
      </c>
      <c r="L29" s="70">
        <f>J29*350</f>
        <v>1750000</v>
      </c>
      <c r="M29" s="68" t="s">
        <v>61</v>
      </c>
      <c r="N29" s="69" t="e">
        <f t="shared" si="2"/>
        <v>#VALUE!</v>
      </c>
    </row>
    <row r="30" spans="1:14" ht="46.8" x14ac:dyDescent="0.25">
      <c r="A30" s="9">
        <v>28</v>
      </c>
      <c r="B30" s="75"/>
      <c r="C30" s="38" t="s">
        <v>43</v>
      </c>
      <c r="D30" s="30" t="s">
        <v>71</v>
      </c>
      <c r="E30" s="11"/>
      <c r="F30" s="30" t="s">
        <v>26</v>
      </c>
      <c r="G30" s="56"/>
      <c r="H30" s="56"/>
      <c r="I30" s="66">
        <f t="shared" si="0"/>
        <v>0</v>
      </c>
      <c r="J30" s="70">
        <v>700</v>
      </c>
      <c r="K30" s="30" t="s">
        <v>18</v>
      </c>
      <c r="L30" s="70">
        <f>J30*800</f>
        <v>560000</v>
      </c>
      <c r="M30" s="68" t="s">
        <v>61</v>
      </c>
      <c r="N30" s="69" t="e">
        <f t="shared" si="2"/>
        <v>#VALUE!</v>
      </c>
    </row>
    <row r="31" spans="1:14" ht="62.4" x14ac:dyDescent="0.25">
      <c r="A31" s="9">
        <v>29</v>
      </c>
      <c r="B31" s="75"/>
      <c r="C31" s="39" t="s">
        <v>44</v>
      </c>
      <c r="D31" s="35" t="s">
        <v>120</v>
      </c>
      <c r="E31" s="11"/>
      <c r="F31" s="30" t="s">
        <v>58</v>
      </c>
      <c r="G31" s="56"/>
      <c r="H31" s="56"/>
      <c r="I31" s="66">
        <f t="shared" si="0"/>
        <v>0</v>
      </c>
      <c r="J31" s="70">
        <v>5000</v>
      </c>
      <c r="K31" s="30" t="s">
        <v>45</v>
      </c>
      <c r="L31" s="70">
        <f>J31*250</f>
        <v>1250000</v>
      </c>
      <c r="M31" s="68" t="s">
        <v>61</v>
      </c>
      <c r="N31" s="69" t="e">
        <f t="shared" si="2"/>
        <v>#VALUE!</v>
      </c>
    </row>
    <row r="32" spans="1:14" ht="62.4" x14ac:dyDescent="0.25">
      <c r="A32" s="9">
        <v>30</v>
      </c>
      <c r="B32" s="75" t="s">
        <v>9</v>
      </c>
      <c r="C32" s="29" t="s">
        <v>46</v>
      </c>
      <c r="D32" s="30" t="s">
        <v>48</v>
      </c>
      <c r="E32" s="11"/>
      <c r="F32" s="30" t="s">
        <v>58</v>
      </c>
      <c r="G32" s="56"/>
      <c r="H32" s="56"/>
      <c r="I32" s="66">
        <f t="shared" si="0"/>
        <v>0</v>
      </c>
      <c r="J32" s="67">
        <v>100</v>
      </c>
      <c r="K32" s="30" t="s">
        <v>14</v>
      </c>
      <c r="L32" s="67">
        <f>J32*(5*5)/100</f>
        <v>25</v>
      </c>
      <c r="M32" s="68" t="s">
        <v>61</v>
      </c>
      <c r="N32" s="69" t="e">
        <f t="shared" si="2"/>
        <v>#VALUE!</v>
      </c>
    </row>
    <row r="33" spans="1:14" ht="62.4" x14ac:dyDescent="0.25">
      <c r="A33" s="9">
        <v>31</v>
      </c>
      <c r="B33" s="75"/>
      <c r="C33" s="29" t="s">
        <v>47</v>
      </c>
      <c r="D33" s="30" t="s">
        <v>32</v>
      </c>
      <c r="E33" s="11"/>
      <c r="F33" s="30" t="s">
        <v>58</v>
      </c>
      <c r="G33" s="56"/>
      <c r="H33" s="56"/>
      <c r="I33" s="66">
        <f t="shared" si="0"/>
        <v>0</v>
      </c>
      <c r="J33" s="67">
        <v>4000</v>
      </c>
      <c r="K33" s="30" t="s">
        <v>14</v>
      </c>
      <c r="L33" s="67">
        <f>J33*(10*10)/100</f>
        <v>4000</v>
      </c>
      <c r="M33" s="68" t="s">
        <v>61</v>
      </c>
      <c r="N33" s="69" t="e">
        <f t="shared" si="2"/>
        <v>#VALUE!</v>
      </c>
    </row>
    <row r="34" spans="1:14" ht="67.2" customHeight="1" x14ac:dyDescent="0.25">
      <c r="A34" s="9">
        <v>32</v>
      </c>
      <c r="B34" s="75"/>
      <c r="C34" s="29" t="s">
        <v>81</v>
      </c>
      <c r="D34" s="30" t="s">
        <v>72</v>
      </c>
      <c r="E34" s="11"/>
      <c r="F34" s="30" t="s">
        <v>58</v>
      </c>
      <c r="G34" s="56"/>
      <c r="H34" s="56"/>
      <c r="I34" s="66">
        <f t="shared" si="0"/>
        <v>0</v>
      </c>
      <c r="J34" s="67">
        <v>5000</v>
      </c>
      <c r="K34" s="30" t="s">
        <v>12</v>
      </c>
      <c r="L34" s="67">
        <f>J34*30</f>
        <v>150000</v>
      </c>
      <c r="M34" s="68" t="s">
        <v>61</v>
      </c>
      <c r="N34" s="69" t="e">
        <f t="shared" si="2"/>
        <v>#VALUE!</v>
      </c>
    </row>
    <row r="35" spans="1:14" ht="62.4" x14ac:dyDescent="0.25">
      <c r="A35" s="9">
        <v>33</v>
      </c>
      <c r="B35" s="75"/>
      <c r="C35" s="29" t="s">
        <v>80</v>
      </c>
      <c r="D35" s="30" t="s">
        <v>73</v>
      </c>
      <c r="E35" s="12"/>
      <c r="F35" s="30" t="s">
        <v>58</v>
      </c>
      <c r="G35" s="56"/>
      <c r="H35" s="56"/>
      <c r="I35" s="66">
        <f t="shared" si="0"/>
        <v>0</v>
      </c>
      <c r="J35" s="67">
        <v>1000</v>
      </c>
      <c r="K35" s="30" t="s">
        <v>12</v>
      </c>
      <c r="L35" s="67">
        <f>J35*50</f>
        <v>50000</v>
      </c>
      <c r="M35" s="68" t="s">
        <v>61</v>
      </c>
      <c r="N35" s="69" t="e">
        <f t="shared" si="2"/>
        <v>#VALUE!</v>
      </c>
    </row>
    <row r="36" spans="1:14" ht="46.8" x14ac:dyDescent="0.25">
      <c r="A36" s="9">
        <v>34</v>
      </c>
      <c r="B36" s="75"/>
      <c r="C36" s="29" t="s">
        <v>49</v>
      </c>
      <c r="D36" s="30" t="s">
        <v>32</v>
      </c>
      <c r="E36" s="12"/>
      <c r="F36" s="30" t="s">
        <v>58</v>
      </c>
      <c r="G36" s="56"/>
      <c r="H36" s="56"/>
      <c r="I36" s="66">
        <f t="shared" si="0"/>
        <v>0</v>
      </c>
      <c r="J36" s="67">
        <v>500</v>
      </c>
      <c r="K36" s="30" t="s">
        <v>14</v>
      </c>
      <c r="L36" s="67">
        <f>J36*(10*10)/100</f>
        <v>500</v>
      </c>
      <c r="M36" s="68" t="s">
        <v>61</v>
      </c>
      <c r="N36" s="69" t="e">
        <f t="shared" si="2"/>
        <v>#VALUE!</v>
      </c>
    </row>
    <row r="37" spans="1:14" ht="46.8" x14ac:dyDescent="0.25">
      <c r="A37" s="9">
        <v>35</v>
      </c>
      <c r="B37" s="75" t="s">
        <v>19</v>
      </c>
      <c r="C37" s="29" t="s">
        <v>99</v>
      </c>
      <c r="D37" s="30" t="s">
        <v>33</v>
      </c>
      <c r="E37" s="12"/>
      <c r="F37" s="30" t="s">
        <v>115</v>
      </c>
      <c r="G37" s="56"/>
      <c r="H37" s="56"/>
      <c r="I37" s="66">
        <f t="shared" si="0"/>
        <v>0</v>
      </c>
      <c r="J37" s="67">
        <v>25000</v>
      </c>
      <c r="K37" s="30" t="s">
        <v>14</v>
      </c>
      <c r="L37" s="67">
        <f>J37*(20*10)/100</f>
        <v>50000</v>
      </c>
      <c r="M37" s="68" t="s">
        <v>61</v>
      </c>
      <c r="N37" s="69" t="e">
        <f t="shared" si="2"/>
        <v>#VALUE!</v>
      </c>
    </row>
    <row r="38" spans="1:14" ht="78" x14ac:dyDescent="0.25">
      <c r="A38" s="9">
        <v>36</v>
      </c>
      <c r="B38" s="75"/>
      <c r="C38" s="29" t="s">
        <v>50</v>
      </c>
      <c r="D38" s="30" t="s">
        <v>74</v>
      </c>
      <c r="E38" s="12"/>
      <c r="F38" s="30" t="s">
        <v>117</v>
      </c>
      <c r="G38" s="56"/>
      <c r="H38" s="56"/>
      <c r="I38" s="66">
        <f t="shared" si="0"/>
        <v>0</v>
      </c>
      <c r="J38" s="70">
        <v>2000</v>
      </c>
      <c r="K38" s="30" t="s">
        <v>14</v>
      </c>
      <c r="L38" s="70">
        <f>J38*(10*60)/100</f>
        <v>12000</v>
      </c>
      <c r="M38" s="68" t="s">
        <v>61</v>
      </c>
      <c r="N38" s="69" t="e">
        <f t="shared" si="2"/>
        <v>#VALUE!</v>
      </c>
    </row>
    <row r="39" spans="1:14" ht="62.4" x14ac:dyDescent="0.25">
      <c r="A39" s="9">
        <v>37</v>
      </c>
      <c r="B39" s="75"/>
      <c r="C39" s="29" t="s">
        <v>108</v>
      </c>
      <c r="D39" s="35" t="s">
        <v>31</v>
      </c>
      <c r="E39" s="11"/>
      <c r="F39" s="30" t="s">
        <v>58</v>
      </c>
      <c r="G39" s="56"/>
      <c r="H39" s="56"/>
      <c r="I39" s="66">
        <f t="shared" si="0"/>
        <v>0</v>
      </c>
      <c r="J39" s="70">
        <v>19000</v>
      </c>
      <c r="K39" s="30" t="s">
        <v>14</v>
      </c>
      <c r="L39" s="67">
        <f>J39*(10*10)/100</f>
        <v>19000</v>
      </c>
      <c r="M39" s="68" t="s">
        <v>61</v>
      </c>
      <c r="N39" s="69" t="e">
        <f t="shared" si="2"/>
        <v>#VALUE!</v>
      </c>
    </row>
    <row r="40" spans="1:14" ht="62.4" x14ac:dyDescent="0.25">
      <c r="A40" s="9">
        <v>38</v>
      </c>
      <c r="B40" s="76" t="s">
        <v>10</v>
      </c>
      <c r="C40" s="41" t="s">
        <v>53</v>
      </c>
      <c r="D40" s="35" t="s">
        <v>31</v>
      </c>
      <c r="E40" s="11"/>
      <c r="F40" s="30" t="s">
        <v>58</v>
      </c>
      <c r="G40" s="56"/>
      <c r="H40" s="56"/>
      <c r="I40" s="66">
        <f t="shared" si="0"/>
        <v>0</v>
      </c>
      <c r="J40" s="67">
        <v>6500</v>
      </c>
      <c r="K40" s="30" t="s">
        <v>14</v>
      </c>
      <c r="L40" s="67">
        <f>J40*(10*10)/100</f>
        <v>6500</v>
      </c>
      <c r="M40" s="68" t="s">
        <v>61</v>
      </c>
      <c r="N40" s="69" t="e">
        <f t="shared" si="2"/>
        <v>#VALUE!</v>
      </c>
    </row>
    <row r="41" spans="1:14" ht="62.4" x14ac:dyDescent="0.25">
      <c r="A41" s="9">
        <v>39</v>
      </c>
      <c r="B41" s="76"/>
      <c r="C41" s="41" t="s">
        <v>54</v>
      </c>
      <c r="D41" s="35" t="s">
        <v>31</v>
      </c>
      <c r="E41" s="11"/>
      <c r="F41" s="30" t="s">
        <v>58</v>
      </c>
      <c r="G41" s="56"/>
      <c r="H41" s="56"/>
      <c r="I41" s="66">
        <f t="shared" si="0"/>
        <v>0</v>
      </c>
      <c r="J41" s="67">
        <v>2000</v>
      </c>
      <c r="K41" s="30" t="s">
        <v>26</v>
      </c>
      <c r="L41" s="67">
        <f>J41</f>
        <v>2000</v>
      </c>
      <c r="M41" s="68" t="s">
        <v>61</v>
      </c>
      <c r="N41" s="69" t="e">
        <f t="shared" si="2"/>
        <v>#VALUE!</v>
      </c>
    </row>
    <row r="42" spans="1:14" ht="62.4" x14ac:dyDescent="0.25">
      <c r="A42" s="9">
        <v>40</v>
      </c>
      <c r="B42" s="76"/>
      <c r="C42" s="41" t="s">
        <v>54</v>
      </c>
      <c r="D42" s="35" t="s">
        <v>56</v>
      </c>
      <c r="E42" s="11"/>
      <c r="F42" s="30" t="s">
        <v>58</v>
      </c>
      <c r="G42" s="56"/>
      <c r="H42" s="56"/>
      <c r="I42" s="66">
        <f t="shared" si="0"/>
        <v>0</v>
      </c>
      <c r="J42" s="67">
        <v>500</v>
      </c>
      <c r="K42" s="30" t="s">
        <v>26</v>
      </c>
      <c r="L42" s="67">
        <f>J42</f>
        <v>500</v>
      </c>
      <c r="M42" s="68" t="s">
        <v>61</v>
      </c>
      <c r="N42" s="69" t="e">
        <f t="shared" si="2"/>
        <v>#VALUE!</v>
      </c>
    </row>
    <row r="43" spans="1:14" ht="62.4" x14ac:dyDescent="0.25">
      <c r="A43" s="9">
        <v>41</v>
      </c>
      <c r="B43" s="76"/>
      <c r="C43" s="41" t="s">
        <v>55</v>
      </c>
      <c r="D43" s="35" t="s">
        <v>31</v>
      </c>
      <c r="E43" s="57"/>
      <c r="F43" s="30" t="s">
        <v>58</v>
      </c>
      <c r="G43" s="56"/>
      <c r="H43" s="56"/>
      <c r="I43" s="66">
        <f t="shared" si="0"/>
        <v>0</v>
      </c>
      <c r="J43" s="67">
        <v>500</v>
      </c>
      <c r="K43" s="30" t="s">
        <v>14</v>
      </c>
      <c r="L43" s="67">
        <f>J43*(10*10)/100</f>
        <v>500</v>
      </c>
      <c r="M43" s="68" t="s">
        <v>61</v>
      </c>
      <c r="N43" s="69" t="e">
        <f t="shared" ref="N43:N48" si="3">M43*L45</f>
        <v>#VALUE!</v>
      </c>
    </row>
    <row r="44" spans="1:14" ht="46.8" x14ac:dyDescent="0.25">
      <c r="A44" s="9">
        <v>42</v>
      </c>
      <c r="B44" s="75" t="s">
        <v>23</v>
      </c>
      <c r="C44" s="29" t="s">
        <v>78</v>
      </c>
      <c r="D44" s="30" t="s">
        <v>30</v>
      </c>
      <c r="E44" s="57"/>
      <c r="F44" s="30" t="s">
        <v>58</v>
      </c>
      <c r="G44" s="56"/>
      <c r="H44" s="56"/>
      <c r="I44" s="66">
        <f t="shared" si="0"/>
        <v>0</v>
      </c>
      <c r="J44" s="67">
        <v>1500</v>
      </c>
      <c r="K44" s="30" t="s">
        <v>26</v>
      </c>
      <c r="L44" s="67">
        <f>J44</f>
        <v>1500</v>
      </c>
      <c r="M44" s="68" t="s">
        <v>61</v>
      </c>
      <c r="N44" s="69" t="e">
        <f t="shared" si="3"/>
        <v>#VALUE!</v>
      </c>
    </row>
    <row r="45" spans="1:14" ht="46.8" x14ac:dyDescent="0.25">
      <c r="A45" s="9">
        <v>43</v>
      </c>
      <c r="B45" s="75"/>
      <c r="C45" s="29" t="s">
        <v>79</v>
      </c>
      <c r="D45" s="30" t="s">
        <v>51</v>
      </c>
      <c r="E45" s="57"/>
      <c r="F45" s="30" t="s">
        <v>58</v>
      </c>
      <c r="G45" s="56"/>
      <c r="H45" s="56"/>
      <c r="I45" s="66">
        <f t="shared" si="0"/>
        <v>0</v>
      </c>
      <c r="J45" s="67">
        <v>2500</v>
      </c>
      <c r="K45" s="30" t="s">
        <v>26</v>
      </c>
      <c r="L45" s="67">
        <f>J45</f>
        <v>2500</v>
      </c>
      <c r="M45" s="68" t="s">
        <v>61</v>
      </c>
      <c r="N45" s="69" t="e">
        <f t="shared" si="3"/>
        <v>#VALUE!</v>
      </c>
    </row>
    <row r="46" spans="1:14" ht="46.8" x14ac:dyDescent="0.25">
      <c r="A46" s="9">
        <v>44</v>
      </c>
      <c r="B46" s="75" t="s">
        <v>24</v>
      </c>
      <c r="C46" s="29" t="s">
        <v>77</v>
      </c>
      <c r="D46" s="30" t="s">
        <v>76</v>
      </c>
      <c r="E46" s="57"/>
      <c r="F46" s="30" t="s">
        <v>26</v>
      </c>
      <c r="G46" s="56"/>
      <c r="H46" s="56"/>
      <c r="I46" s="66">
        <f t="shared" si="0"/>
        <v>0</v>
      </c>
      <c r="J46" s="67">
        <v>5000</v>
      </c>
      <c r="K46" s="37" t="s">
        <v>12</v>
      </c>
      <c r="L46" s="67">
        <f>J46*50</f>
        <v>250000</v>
      </c>
      <c r="M46" s="68" t="s">
        <v>61</v>
      </c>
      <c r="N46" s="69" t="e">
        <f t="shared" si="3"/>
        <v>#VALUE!</v>
      </c>
    </row>
    <row r="47" spans="1:14" ht="62.4" x14ac:dyDescent="0.25">
      <c r="A47" s="9">
        <v>45</v>
      </c>
      <c r="B47" s="75"/>
      <c r="C47" s="29" t="s">
        <v>52</v>
      </c>
      <c r="D47" s="30" t="s">
        <v>75</v>
      </c>
      <c r="E47" s="57"/>
      <c r="F47" s="30" t="s">
        <v>26</v>
      </c>
      <c r="G47" s="56"/>
      <c r="H47" s="56"/>
      <c r="I47" s="66">
        <f t="shared" si="0"/>
        <v>0</v>
      </c>
      <c r="J47" s="67">
        <v>10000</v>
      </c>
      <c r="K47" s="30" t="s">
        <v>20</v>
      </c>
      <c r="L47" s="67">
        <f t="shared" ref="L47" si="4">J47*80</f>
        <v>800000</v>
      </c>
      <c r="M47" s="68" t="s">
        <v>61</v>
      </c>
      <c r="N47" s="69" t="e">
        <f t="shared" si="3"/>
        <v>#VALUE!</v>
      </c>
    </row>
    <row r="48" spans="1:14" ht="54.6" thickBot="1" x14ac:dyDescent="0.3">
      <c r="A48" s="15">
        <v>46</v>
      </c>
      <c r="B48" s="16" t="s">
        <v>113</v>
      </c>
      <c r="C48" s="42" t="s">
        <v>114</v>
      </c>
      <c r="D48" s="43" t="s">
        <v>109</v>
      </c>
      <c r="E48" s="58"/>
      <c r="F48" s="46" t="s">
        <v>118</v>
      </c>
      <c r="G48" s="59"/>
      <c r="H48" s="59"/>
      <c r="I48" s="71">
        <f t="shared" si="0"/>
        <v>0</v>
      </c>
      <c r="J48" s="72">
        <v>550</v>
      </c>
      <c r="K48" s="45" t="s">
        <v>100</v>
      </c>
      <c r="L48" s="72">
        <f>J48</f>
        <v>550</v>
      </c>
      <c r="M48" s="73" t="s">
        <v>61</v>
      </c>
      <c r="N48" s="74" t="e">
        <f t="shared" si="3"/>
        <v>#VALUE!</v>
      </c>
    </row>
  </sheetData>
  <sheetProtection algorithmName="SHA-512" hashValue="PDrWZG2XzyWs/3w5fMjQv0o+lq6VW/lIhPS+lpYwVXc4Rqyy780Psb/cD/ZHTjJhpbKaX02RwbErUnO9JPxdyg==" saltValue="wifNHI5v4Mkynkuxup4nYA==" spinCount="100000" sheet="1" objects="1" scenarios="1"/>
  <mergeCells count="15">
    <mergeCell ref="A1:N1"/>
    <mergeCell ref="B14:B15"/>
    <mergeCell ref="B4:B7"/>
    <mergeCell ref="B8:B13"/>
    <mergeCell ref="B16:B17"/>
    <mergeCell ref="B18:B19"/>
    <mergeCell ref="B21:B22"/>
    <mergeCell ref="B23:B25"/>
    <mergeCell ref="B44:B45"/>
    <mergeCell ref="B46:B47"/>
    <mergeCell ref="B26:B28"/>
    <mergeCell ref="B29:B31"/>
    <mergeCell ref="B32:B36"/>
    <mergeCell ref="B37:B39"/>
    <mergeCell ref="B40:B43"/>
  </mergeCells>
  <pageMargins left="0.70866141732283472" right="0.70866141732283472"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נספח א-1 מפרט טכני</vt:lpstr>
      <vt:lpstr>נספח ד-1 טופס הצעה כספית</vt:lpstr>
      <vt:lpstr>'נספח א-1 מפרט טכני'!WPrint_Area_W</vt:lpstr>
      <vt:lpstr>'נספח ד-1 טופס הצעה כספית'!WPrint_Area_W</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חגית יונה</dc:creator>
  <cp:keywords/>
  <dc:description/>
  <cp:lastModifiedBy>אושרית בריגה Oshrit Briga</cp:lastModifiedBy>
  <cp:lastPrinted>2024-01-08T08:25:10Z</cp:lastPrinted>
  <dcterms:created xsi:type="dcterms:W3CDTF">2023-10-02T10:52:48Z</dcterms:created>
  <dcterms:modified xsi:type="dcterms:W3CDTF">2024-04-18T04:19:03Z</dcterms:modified>
  <cp:category/>
</cp:coreProperties>
</file>